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Default Extension="wmf" ContentType="image/x-w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311"/>
  <workbookPr/>
  <mc:AlternateContent xmlns:mc="http://schemas.openxmlformats.org/markup-compatibility/2006">
    <mc:Choice Requires="x15">
      <x15ac:absPath xmlns:x15ac="http://schemas.microsoft.com/office/spreadsheetml/2010/11/ac" url="/Users/choijiyeon/Downloads/"/>
    </mc:Choice>
  </mc:AlternateContent>
  <bookViews>
    <workbookView xWindow="0" yWindow="460" windowWidth="28800" windowHeight="17460" activeTab="1"/>
  </bookViews>
  <sheets>
    <sheet name="Throughput" sheetId="1" r:id="rId1"/>
    <sheet name="Sheet3" sheetId="8" r:id="rId2"/>
    <sheet name="windowscale" sheetId="3" r:id="rId3"/>
    <sheet name="이더넷 프레임 길이" sheetId="4" r:id="rId4"/>
    <sheet name="Sheet2" sheetId="6" r:id="rId5"/>
    <sheet name="Sheet4" sheetId="9" r:id="rId6"/>
  </sheets>
  <definedNames>
    <definedName name="_xlnm.Print_Area" localSheetId="0">Throughput!$B$1:$H$25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" l="1"/>
  <c r="E10" i="1"/>
  <c r="E11" i="1"/>
  <c r="E22" i="1"/>
  <c r="D7" i="1"/>
  <c r="D9" i="1"/>
  <c r="D10" i="1"/>
  <c r="D11" i="1"/>
  <c r="D22" i="1"/>
  <c r="F22" i="1"/>
  <c r="E23" i="1"/>
  <c r="D23" i="1"/>
  <c r="F23" i="1"/>
  <c r="H23" i="1"/>
  <c r="F7" i="1"/>
  <c r="F8" i="1"/>
  <c r="F91" i="6"/>
  <c r="F90" i="6"/>
  <c r="H2" i="6"/>
  <c r="D25" i="1"/>
  <c r="D24" i="1"/>
  <c r="D13" i="1"/>
  <c r="D14" i="1"/>
  <c r="D20" i="1"/>
  <c r="D21" i="1"/>
  <c r="H1" i="6"/>
  <c r="H89" i="6"/>
  <c r="H90" i="6"/>
  <c r="D12" i="1"/>
  <c r="F9" i="1"/>
  <c r="E24" i="1"/>
  <c r="E25" i="1"/>
  <c r="E13" i="1"/>
  <c r="F13" i="1"/>
  <c r="E12" i="1"/>
  <c r="E43" i="3"/>
  <c r="E42" i="3"/>
  <c r="E40" i="3"/>
  <c r="E38" i="3"/>
  <c r="C18" i="3"/>
  <c r="C19" i="3"/>
  <c r="C20" i="3"/>
  <c r="C21" i="3"/>
  <c r="C22" i="3"/>
  <c r="C23" i="3"/>
  <c r="C24" i="3"/>
  <c r="C25" i="3"/>
  <c r="C26" i="3"/>
  <c r="C27" i="3"/>
  <c r="C28" i="3"/>
  <c r="C29" i="3"/>
  <c r="D16" i="1"/>
  <c r="D17" i="1"/>
  <c r="E17" i="1"/>
  <c r="C30" i="3"/>
  <c r="C32" i="3"/>
  <c r="C36" i="3"/>
  <c r="C37" i="3"/>
  <c r="D18" i="1"/>
  <c r="C41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F10" i="1"/>
  <c r="F24" i="1"/>
  <c r="F25" i="1"/>
  <c r="F11" i="1"/>
  <c r="F12" i="1"/>
  <c r="E14" i="1"/>
  <c r="E20" i="1"/>
  <c r="E21" i="1"/>
  <c r="E16" i="1"/>
  <c r="E18" i="1"/>
</calcChain>
</file>

<file path=xl/sharedStrings.xml><?xml version="1.0" encoding="utf-8"?>
<sst xmlns="http://schemas.openxmlformats.org/spreadsheetml/2006/main" count="387" uniqueCount="222">
  <si>
    <t>byte</t>
    <phoneticPr fontId="1"/>
  </si>
  <si>
    <t>Mbps</t>
    <phoneticPr fontId="1"/>
  </si>
  <si>
    <t>MB/s</t>
    <phoneticPr fontId="1"/>
  </si>
  <si>
    <t>Tcp Window Size</t>
    <phoneticPr fontId="1"/>
  </si>
  <si>
    <t>TCP WINDOW SIZE Scale</t>
    <phoneticPr fontId="13"/>
  </si>
  <si>
    <t>SND.WND = SEG.WND &lt;&lt; Snd.Wind.Scale</t>
    <phoneticPr fontId="13"/>
  </si>
  <si>
    <t>http://tools.ietf.org/html/rfc1323#page-8</t>
    <phoneticPr fontId="13"/>
  </si>
  <si>
    <t>RFC 1185(2. TCP WINDOW SCALE OPTION)</t>
    <phoneticPr fontId="13"/>
  </si>
  <si>
    <t>SND.WND(send window size), SEG.WND(segment window size), Snd.Wind.Scale(send window size scale)</t>
    <phoneticPr fontId="13"/>
  </si>
  <si>
    <t>bit</t>
    <phoneticPr fontId="13"/>
  </si>
  <si>
    <t>SND.WND(byte)</t>
    <phoneticPr fontId="13"/>
  </si>
  <si>
    <t>Snd.Wind.Scale</t>
    <phoneticPr fontId="13"/>
  </si>
  <si>
    <t>SEG.WND</t>
    <phoneticPr fontId="13"/>
  </si>
  <si>
    <t>etc</t>
    <phoneticPr fontId="13"/>
  </si>
  <si>
    <t>DLSw default TCP window</t>
    <phoneticPr fontId="13"/>
  </si>
  <si>
    <t>tuning scale TCP window</t>
    <phoneticPr fontId="13"/>
  </si>
  <si>
    <t>TCP segment Maximum</t>
    <phoneticPr fontId="13"/>
  </si>
  <si>
    <t>0(2)</t>
    <phoneticPr fontId="13"/>
  </si>
  <si>
    <t>tuning TCP window</t>
    <phoneticPr fontId="13"/>
  </si>
  <si>
    <t>00(4)</t>
    <phoneticPr fontId="13"/>
  </si>
  <si>
    <t>Optimal TCP window scale 1？</t>
    <phoneticPr fontId="13"/>
  </si>
  <si>
    <t>Optimal TCP window scale 2？</t>
    <phoneticPr fontId="13"/>
  </si>
  <si>
    <t>tuning TCP window</t>
    <phoneticPr fontId="13"/>
  </si>
  <si>
    <t>000(8)</t>
    <phoneticPr fontId="13"/>
  </si>
  <si>
    <t>Optimal TCP window scale 3？</t>
    <phoneticPr fontId="13"/>
  </si>
  <si>
    <t>0000(16)</t>
    <phoneticPr fontId="13"/>
  </si>
  <si>
    <t>TCP Sequence maximum</t>
    <phoneticPr fontId="13"/>
  </si>
  <si>
    <t>1,000,000,000/672=1,488,100pps = 1.5Mpps</t>
    <phoneticPr fontId="1"/>
  </si>
  <si>
    <t>www.xetown.com</t>
  </si>
  <si>
    <t>xe.min.css?20150923090241</t>
  </si>
  <si>
    <t>c42122a104d02361ffd5d5e75d871e23ea4287ec.css?20150928085930</t>
  </si>
  <si>
    <t>widget.css?20150825125507</t>
  </si>
  <si>
    <t>widget.css?20150919015048</t>
  </si>
  <si>
    <t>widget.css?20150914123807</t>
  </si>
  <si>
    <t>widget.css?20150826035107</t>
  </si>
  <si>
    <t>jquery.min.js?20150923090242</t>
  </si>
  <si>
    <t>xe.min.js?20150923090242</t>
  </si>
  <si>
    <t>x.min.js?20150923090242</t>
  </si>
  <si>
    <t>4b409c7c1cc6061419ea31306ff4b1088d48ceab.head.js?20150928085914</t>
  </si>
  <si>
    <t>9b007ee9f2af763bb3d35e4fb16498e9.ko.compiled.js?20150928085655</t>
  </si>
  <si>
    <t>d046d1841b9c79c545b82d3be892699d.ko.compiled.js?20150928085655</t>
  </si>
  <si>
    <t>1bdc15d63816408b99f674eb6a6ffcea.ko.compiled.js?20150928085655</t>
  </si>
  <si>
    <t>jquery-ui.min.js?20150923090244</t>
  </si>
  <si>
    <t>jquery.ui.datepicker-ko.js?20150923090244</t>
  </si>
  <si>
    <t>autolink.js?20150923090217</t>
  </si>
  <si>
    <t>imagesloaded.pkgd.min.js?20150725083216</t>
  </si>
  <si>
    <t>resize_image.min.js?20150923090222</t>
  </si>
  <si>
    <t>jquery.cookie.js?20150725083216</t>
  </si>
  <si>
    <t>xe_textarea.min.js?20150923090414</t>
  </si>
  <si>
    <t>board.js?20150725083216</t>
  </si>
  <si>
    <t>jquery.autogrowtextarea.min.js?20150725083216</t>
  </si>
  <si>
    <t>GET</t>
  </si>
  <si>
    <t>document</t>
  </si>
  <si>
    <t>Other</t>
  </si>
  <si>
    <t>713 ms</t>
  </si>
  <si>
    <t>stylesheet</t>
  </si>
  <si>
    <t>(index):19</t>
  </si>
  <si>
    <t>336 ms</t>
  </si>
  <si>
    <t>(index):21</t>
  </si>
  <si>
    <t>607 ms</t>
  </si>
  <si>
    <t>(index):22</t>
  </si>
  <si>
    <t>677 ms</t>
  </si>
  <si>
    <t>(index):24</t>
  </si>
  <si>
    <t>627 ms</t>
  </si>
  <si>
    <t>(index):23</t>
  </si>
  <si>
    <t>623 ms</t>
  </si>
  <si>
    <t>(index):25</t>
  </si>
  <si>
    <t>736 ms</t>
  </si>
  <si>
    <t>script</t>
  </si>
  <si>
    <t>(index):28</t>
  </si>
  <si>
    <t>759 ms</t>
  </si>
  <si>
    <t>(index):30</t>
  </si>
  <si>
    <t>780 ms</t>
  </si>
  <si>
    <t>(index):29</t>
  </si>
  <si>
    <t>761 ms</t>
  </si>
  <si>
    <t>(index):31</t>
  </si>
  <si>
    <t>833 ms</t>
  </si>
  <si>
    <t>(index):878</t>
  </si>
  <si>
    <t>861 ms</t>
  </si>
  <si>
    <t>848 ms</t>
  </si>
  <si>
    <t>886 ms</t>
  </si>
  <si>
    <t>1.08 s</t>
  </si>
  <si>
    <t>887 ms</t>
  </si>
  <si>
    <t>1.11 s</t>
  </si>
  <si>
    <t>1.03 s</t>
  </si>
  <si>
    <t>1.09 s</t>
  </si>
  <si>
    <t>1.18 s</t>
  </si>
  <si>
    <t>1.22 s</t>
  </si>
  <si>
    <t>jquery.masonry.min.js?20150725083216</t>
  </si>
  <si>
    <t>analytics.js</t>
  </si>
  <si>
    <t>(index):56</t>
  </si>
  <si>
    <t>85 ms</t>
  </si>
  <si>
    <t>xeicon.woff2?v=1.0.4</t>
  </si>
  <si>
    <t>font</t>
  </si>
  <si>
    <t>(index):474</t>
  </si>
  <si>
    <t>376 ms</t>
  </si>
  <si>
    <t>fontawesome-webfont.woff?v=4.2.0</t>
  </si>
  <si>
    <t>(index):846</t>
  </si>
  <si>
    <t>377 ms</t>
  </si>
  <si>
    <t>linkid.js</t>
  </si>
  <si>
    <t>analytics.js:2</t>
  </si>
  <si>
    <t>139 ms</t>
  </si>
  <si>
    <t>blank.gif</t>
  </si>
  <si>
    <t>gif</t>
  </si>
  <si>
    <t>187 B</t>
  </si>
  <si>
    <t>146 ms</t>
  </si>
  <si>
    <t>collect?v=1&amp;_v=j39&amp;a=1196615335&amp;t=pageview&amp;_s=1&amp;dl=https%3A%2F%2Fwww.xetown.com%2F&amp;ul=ja&amp;de=UTF-8&amp;dt=XE%20TOWN%20-%20XE%20%EC%82%AC%EC%9A%A9%EC%9E%90%20%EC%BB%A4%EB%AE%A4%EB%8B%88%ED%8B%B0&amp;sd=24-bit&amp;sr=1680x1050&amp;vp=1664x396&amp;je=1&amp;fl=19.0%20r0&amp;_u=CCCAgEAj~&amp;jid=&amp;cid=1144566710.1438229044&amp;tid=UA-65623531-1&amp;z=1854189675</t>
  </si>
  <si>
    <t>79 ms</t>
  </si>
  <si>
    <t>logo.png</t>
  </si>
  <si>
    <t>png</t>
  </si>
  <si>
    <t>(index):112</t>
  </si>
  <si>
    <t>138 ms</t>
  </si>
  <si>
    <t>update.gif</t>
  </si>
  <si>
    <t>(index):140</t>
  </si>
  <si>
    <t>136 ms</t>
  </si>
  <si>
    <t>new.gif</t>
  </si>
  <si>
    <t>(index):159</t>
  </si>
  <si>
    <t>149 ms</t>
  </si>
  <si>
    <t>147 ms</t>
  </si>
  <si>
    <t>list_style.png</t>
  </si>
  <si>
    <t>167 ms</t>
  </si>
  <si>
    <t>7.gif</t>
  </si>
  <si>
    <t>(index):333</t>
  </si>
  <si>
    <t>3.gif</t>
  </si>
  <si>
    <t>(index):331</t>
  </si>
  <si>
    <t>135 ms</t>
  </si>
  <si>
    <t>4.gif</t>
  </si>
  <si>
    <t>(index):325</t>
  </si>
  <si>
    <t>133 ms</t>
  </si>
  <si>
    <t>1.gif</t>
  </si>
  <si>
    <t>(index):327</t>
  </si>
  <si>
    <t>156 ms</t>
  </si>
  <si>
    <t>file.gif</t>
  </si>
  <si>
    <t>(index):538</t>
  </si>
  <si>
    <t>151 ms</t>
  </si>
  <si>
    <t>2.gif</t>
  </si>
  <si>
    <t>(index):323</t>
  </si>
  <si>
    <t>153 ms</t>
  </si>
  <si>
    <t>0.gif</t>
  </si>
  <si>
    <t>(index):361</t>
  </si>
  <si>
    <t>144 ms</t>
  </si>
  <si>
    <t>260x52.ratio.jpg</t>
  </si>
  <si>
    <t>jpeg</t>
  </si>
  <si>
    <t>(index):430</t>
  </si>
  <si>
    <t>178 ms</t>
  </si>
  <si>
    <t>(index):434</t>
  </si>
  <si>
    <t>173 ms</t>
  </si>
  <si>
    <t>(index):438</t>
  </si>
  <si>
    <t>169 ms</t>
  </si>
  <si>
    <t>(index):442</t>
  </si>
  <si>
    <t>152 ms</t>
  </si>
  <si>
    <t>(index):446</t>
  </si>
  <si>
    <t>162 ms</t>
  </si>
  <si>
    <t>(index):450</t>
  </si>
  <si>
    <t>(index):454</t>
  </si>
  <si>
    <t>158 ms</t>
  </si>
  <si>
    <t>(index):458</t>
  </si>
  <si>
    <t>142 ms</t>
  </si>
  <si>
    <t>(index):462</t>
  </si>
  <si>
    <t>150 ms</t>
  </si>
  <si>
    <t>(index):466</t>
  </si>
  <si>
    <t>mobile.png</t>
  </si>
  <si>
    <t>(index):592</t>
  </si>
  <si>
    <t>(index):470</t>
  </si>
  <si>
    <t>148 ms</t>
  </si>
  <si>
    <t>bg_sitemap.png</t>
  </si>
  <si>
    <t>137 ms</t>
  </si>
  <si>
    <t>image.gif</t>
  </si>
  <si>
    <t>favicon.ico</t>
  </si>
  <si>
    <t>x-icon</t>
  </si>
  <si>
    <t>352 ms</t>
  </si>
  <si>
    <t>blank.gif</t>
    <phoneticPr fontId="1"/>
  </si>
  <si>
    <t>byte</t>
    <phoneticPr fontId="1"/>
  </si>
  <si>
    <t>Mpps</t>
    <phoneticPr fontId="1"/>
  </si>
  <si>
    <t>Avg Mpps</t>
    <phoneticPr fontId="1"/>
  </si>
  <si>
    <t>초당 전송 시뮬레이트(이론치)</t>
  </si>
  <si>
    <t>서버로 요청되는 패킷 정보</t>
  </si>
  <si>
    <t>서버에서 응답하는 패킷정보</t>
  </si>
  <si>
    <t>요청과 응답의 합계</t>
  </si>
  <si>
    <t>단위</t>
  </si>
  <si>
    <t>계산</t>
  </si>
  <si>
    <t>수</t>
  </si>
  <si>
    <t>4의 값에 헤더를 더한 값(byte)</t>
  </si>
  <si>
    <t>5의 값에 NW기기 내부 헤더를 더한 값(byte)</t>
  </si>
  <si>
    <t>2와 3을 합한 값(byte)</t>
  </si>
  <si>
    <t>하나의 요청에 전송되는 값(byte)</t>
  </si>
  <si>
    <t>WND 전송 사이클 횟수 (회)</t>
  </si>
  <si>
    <t>하나의 WND의 MSS 전송 사이클 횟수(회)</t>
  </si>
  <si>
    <t>WND의 1회 전송시간(ms)</t>
  </si>
  <si>
    <t>회선지연시간(ms)</t>
  </si>
  <si>
    <t>WND의 총전송시간(s)</t>
  </si>
  <si>
    <t>지연된 총시간(s)
（전송이 되지 않은 대기시간）</t>
  </si>
  <si>
    <t>전송에 걸린 총지연시간(s)</t>
  </si>
  <si>
    <t>Throughput</t>
  </si>
  <si>
    <t>전체(11,12)의 전송 Throughput(Mbps)</t>
  </si>
  <si>
    <t>전체(11,12)의 전송 Throughput(MB/s)</t>
  </si>
  <si>
    <t>전송되는 최대 패킷 수(Mpps)</t>
  </si>
  <si>
    <t>전송되는 최저 패킷 수(Mpps)</t>
  </si>
  <si>
    <t>전송 대역(Mbps)</t>
  </si>
  <si>
    <t>전송 대역(MB/s)</t>
  </si>
  <si>
    <t>회</t>
  </si>
  <si>
    <t>RWIN=1460x44x4=256960byte가 올바른 설정값이 됩니다.</t>
  </si>
  <si>
    <t>전송 레이트(pps)란？</t>
  </si>
  <si>
    <t xml:space="preserve">NW기기내부에 1초간 패킷단위의 처리가 가능한 스위치의 처리능력의 수치를 의미한다. </t>
  </si>
  <si>
    <t>예)１Gbps의 최대전송PPS</t>
  </si>
  <si>
    <t>8byte(preamble＋SFD)＋64byte(최소프레임)＋12byte（IFG) = 84byte = 672bit</t>
  </si>
  <si>
    <t xml:space="preserve">PPS를 bps로 변환할때, 보통 네트워크에 흐르는 패킷에는 이더넷 프레임 앞에 preamble과 SFD(Start Frame Delimeter)가 붙으며, </t>
  </si>
  <si>
    <t>뒤에는 IFG(Inter Frame Gap)이 붙게 되기 때문에 1Gbps는 아래의 계산식이 된다.</t>
  </si>
  <si>
    <t>항목</t>
  </si>
  <si>
    <t xml:space="preserve">RWIN의 기본설정은65535바이트 (64KB)이내의 MSS의 정수배의 수치입니다, </t>
  </si>
  <si>
    <t>기본의 2배, 4배의 값으로 하면 높은 효과를 얻을 수 있습니다.</t>
  </si>
  <si>
    <t>광케이블의 경우 보다 많은 패킷을 보내기 때문에 Windows Scaling을 유효로 해두고</t>
  </si>
  <si>
    <t xml:space="preserve">MSS는 MTU로부터 40byte를 마이너스한 값입니다. </t>
  </si>
  <si>
    <t>따라서 MTU=1500byte의 경우는 MSS=1460byte이 됩니다.</t>
  </si>
  <si>
    <t>http://oshiete.goo.ne.jp/qa/2606925.html</t>
  </si>
  <si>
    <t>MSS의 정수배(44)※１</t>
  </si>
  <si>
    <t>유저 요청수(또는、세션 요청수)</t>
  </si>
  <si>
    <t>request</t>
  </si>
  <si>
    <t>MB/s</t>
  </si>
  <si>
    <t>Mpps</t>
  </si>
  <si>
    <t>Xpressengine.com</t>
  </si>
  <si>
    <t>chak.it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</si>
</sst>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"/>
  </numFmts>
  <fonts count="26" x14ac:knownFonts="1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8"/>
      <color theme="1"/>
      <name val="メイリオ"/>
      <family val="3"/>
      <charset val="128"/>
    </font>
    <font>
      <sz val="8"/>
      <color rgb="FFC00000"/>
      <name val="メイリオ"/>
      <family val="3"/>
      <charset val="128"/>
    </font>
    <font>
      <sz val="8"/>
      <color rgb="FF33CCCC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color rgb="FFC00000"/>
      <name val="メイリオ"/>
      <family val="3"/>
      <charset val="128"/>
    </font>
    <font>
      <b/>
      <sz val="8"/>
      <color rgb="FF33CCCC"/>
      <name val="メイリオ"/>
      <family val="3"/>
      <charset val="128"/>
    </font>
    <font>
      <b/>
      <sz val="8"/>
      <color rgb="FF7030A0"/>
      <name val="メイリオ"/>
      <family val="3"/>
      <charset val="128"/>
    </font>
    <font>
      <sz val="20"/>
      <color theme="1"/>
      <name val="Calibri"/>
      <family val="2"/>
      <charset val="128"/>
      <scheme val="minor"/>
    </font>
    <font>
      <b/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5" tint="-0.24997711111789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1"/>
      <color theme="1"/>
      <name val="Segoe UI"/>
      <family val="2"/>
    </font>
    <font>
      <sz val="11"/>
      <color rgb="FFE60000"/>
      <name val="Segoe UI"/>
      <family val="2"/>
    </font>
    <font>
      <u/>
      <sz val="11"/>
      <color theme="1"/>
      <name val="Segoe UI"/>
      <family val="2"/>
    </font>
    <font>
      <sz val="8"/>
      <color rgb="FFFF0000"/>
      <name val="メイリオ"/>
      <family val="3"/>
      <charset val="128"/>
    </font>
    <font>
      <b/>
      <u/>
      <sz val="8"/>
      <color theme="1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rgb="FFE1E1E1"/>
      </left>
      <right/>
      <top/>
      <bottom/>
      <diagonal/>
    </border>
    <border>
      <left style="medium">
        <color rgb="FFE1E1E1"/>
      </left>
      <right style="medium">
        <color rgb="FFE1E1E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64" fontId="2" fillId="0" borderId="5" xfId="0" applyNumberFormat="1" applyFont="1" applyBorder="1">
      <alignment vertical="center"/>
    </xf>
    <xf numFmtId="0" fontId="9" fillId="0" borderId="0" xfId="0" applyFo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12" fillId="0" borderId="0" xfId="1" applyFont="1">
      <alignment vertical="center"/>
    </xf>
    <xf numFmtId="0" fontId="11" fillId="0" borderId="0" xfId="1">
      <alignment vertical="center"/>
    </xf>
    <xf numFmtId="0" fontId="11" fillId="0" borderId="12" xfId="1" applyBorder="1">
      <alignment vertical="center"/>
    </xf>
    <xf numFmtId="0" fontId="14" fillId="0" borderId="0" xfId="2" applyAlignment="1" applyProtection="1">
      <alignment vertical="center"/>
    </xf>
    <xf numFmtId="0" fontId="15" fillId="0" borderId="0" xfId="1" applyFont="1">
      <alignment vertical="center"/>
    </xf>
    <xf numFmtId="0" fontId="11" fillId="4" borderId="1" xfId="1" applyFill="1" applyBorder="1">
      <alignment vertical="center"/>
    </xf>
    <xf numFmtId="0" fontId="11" fillId="4" borderId="1" xfId="1" applyFill="1" applyBorder="1" applyAlignment="1">
      <alignment vertical="center" wrapText="1"/>
    </xf>
    <xf numFmtId="0" fontId="11" fillId="0" borderId="1" xfId="1" applyBorder="1" applyAlignment="1">
      <alignment horizontal="center" vertical="center"/>
    </xf>
    <xf numFmtId="164" fontId="11" fillId="0" borderId="1" xfId="1" applyNumberFormat="1" applyBorder="1" applyAlignment="1">
      <alignment horizontal="left" vertical="center"/>
    </xf>
    <xf numFmtId="0" fontId="11" fillId="0" borderId="1" xfId="1" applyBorder="1" applyAlignment="1">
      <alignment horizontal="left" vertical="center"/>
    </xf>
    <xf numFmtId="164" fontId="11" fillId="0" borderId="1" xfId="1" applyNumberFormat="1" applyBorder="1">
      <alignment vertical="center"/>
    </xf>
    <xf numFmtId="0" fontId="11" fillId="0" borderId="1" xfId="1" applyBorder="1">
      <alignment vertical="center"/>
    </xf>
    <xf numFmtId="0" fontId="11" fillId="0" borderId="0" xfId="1" applyFont="1" applyBorder="1">
      <alignment vertical="center"/>
    </xf>
    <xf numFmtId="164" fontId="11" fillId="5" borderId="1" xfId="1" applyNumberFormat="1" applyFont="1" applyFill="1" applyBorder="1" applyAlignment="1">
      <alignment horizontal="left" vertical="center"/>
    </xf>
    <xf numFmtId="0" fontId="11" fillId="5" borderId="1" xfId="1" applyFill="1" applyBorder="1" applyAlignment="1">
      <alignment horizontal="left" vertical="center"/>
    </xf>
    <xf numFmtId="164" fontId="11" fillId="5" borderId="1" xfId="1" applyNumberFormat="1" applyFill="1" applyBorder="1">
      <alignment vertical="center"/>
    </xf>
    <xf numFmtId="0" fontId="11" fillId="5" borderId="1" xfId="1" applyFill="1" applyBorder="1">
      <alignment vertical="center"/>
    </xf>
    <xf numFmtId="164" fontId="11" fillId="0" borderId="1" xfId="1" applyNumberFormat="1" applyFont="1" applyFill="1" applyBorder="1" applyAlignment="1">
      <alignment horizontal="left" vertical="center"/>
    </xf>
    <xf numFmtId="0" fontId="11" fillId="0" borderId="1" xfId="1" applyFill="1" applyBorder="1" applyAlignment="1">
      <alignment horizontal="left" vertical="center"/>
    </xf>
    <xf numFmtId="164" fontId="11" fillId="0" borderId="1" xfId="1" applyNumberFormat="1" applyFill="1" applyBorder="1">
      <alignment vertical="center"/>
    </xf>
    <xf numFmtId="0" fontId="16" fillId="0" borderId="1" xfId="1" applyFont="1" applyFill="1" applyBorder="1">
      <alignment vertical="center"/>
    </xf>
    <xf numFmtId="0" fontId="11" fillId="0" borderId="0" xfId="1" applyBorder="1" applyAlignment="1">
      <alignment horizontal="center" vertical="center"/>
    </xf>
    <xf numFmtId="0" fontId="11" fillId="0" borderId="11" xfId="1" applyBorder="1">
      <alignment vertical="center"/>
    </xf>
    <xf numFmtId="164" fontId="17" fillId="0" borderId="1" xfId="1" applyNumberFormat="1" applyFont="1" applyBorder="1" applyAlignment="1">
      <alignment horizontal="left" vertical="center"/>
    </xf>
    <xf numFmtId="0" fontId="11" fillId="0" borderId="14" xfId="1" applyBorder="1">
      <alignment vertical="center"/>
    </xf>
    <xf numFmtId="0" fontId="11" fillId="0" borderId="13" xfId="1" applyBorder="1">
      <alignment vertical="center"/>
    </xf>
    <xf numFmtId="0" fontId="11" fillId="0" borderId="15" xfId="1" applyBorder="1">
      <alignment vertical="center"/>
    </xf>
    <xf numFmtId="0" fontId="11" fillId="0" borderId="16" xfId="1" applyBorder="1">
      <alignment vertical="center"/>
    </xf>
    <xf numFmtId="0" fontId="11" fillId="0" borderId="0" xfId="1" applyBorder="1">
      <alignment vertical="center"/>
    </xf>
    <xf numFmtId="164" fontId="11" fillId="6" borderId="1" xfId="1" applyNumberFormat="1" applyFont="1" applyFill="1" applyBorder="1" applyAlignment="1">
      <alignment horizontal="left" vertical="center"/>
    </xf>
    <xf numFmtId="0" fontId="11" fillId="6" borderId="8" xfId="1" applyFill="1" applyBorder="1">
      <alignment vertical="center"/>
    </xf>
    <xf numFmtId="164" fontId="11" fillId="6" borderId="1" xfId="1" applyNumberFormat="1" applyFill="1" applyBorder="1">
      <alignment vertical="center"/>
    </xf>
    <xf numFmtId="0" fontId="11" fillId="6" borderId="1" xfId="1" applyFill="1" applyBorder="1">
      <alignment vertical="center"/>
    </xf>
    <xf numFmtId="164" fontId="17" fillId="7" borderId="1" xfId="1" applyNumberFormat="1" applyFont="1" applyFill="1" applyBorder="1" applyAlignment="1">
      <alignment horizontal="left" vertical="center"/>
    </xf>
    <xf numFmtId="164" fontId="11" fillId="7" borderId="1" xfId="1" applyNumberFormat="1" applyFill="1" applyBorder="1">
      <alignment vertical="center"/>
    </xf>
    <xf numFmtId="0" fontId="11" fillId="7" borderId="1" xfId="1" applyFill="1" applyBorder="1">
      <alignment vertical="center"/>
    </xf>
    <xf numFmtId="0" fontId="16" fillId="0" borderId="0" xfId="1" applyFont="1" applyBorder="1">
      <alignment vertical="center"/>
    </xf>
    <xf numFmtId="0" fontId="11" fillId="0" borderId="9" xfId="1" applyBorder="1" applyAlignment="1">
      <alignment vertical="center"/>
    </xf>
    <xf numFmtId="164" fontId="17" fillId="6" borderId="1" xfId="1" applyNumberFormat="1" applyFont="1" applyFill="1" applyBorder="1" applyAlignment="1">
      <alignment horizontal="left" vertical="center"/>
    </xf>
    <xf numFmtId="0" fontId="11" fillId="7" borderId="17" xfId="1" applyFill="1" applyBorder="1" applyAlignment="1">
      <alignment vertical="center"/>
    </xf>
    <xf numFmtId="0" fontId="11" fillId="0" borderId="18" xfId="1" applyBorder="1">
      <alignment vertical="center"/>
    </xf>
    <xf numFmtId="0" fontId="2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19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left" vertical="center" readingOrder="1"/>
    </xf>
    <xf numFmtId="0" fontId="20" fillId="0" borderId="0" xfId="0" applyFont="1">
      <alignment vertical="center"/>
    </xf>
    <xf numFmtId="3" fontId="0" fillId="0" borderId="0" xfId="0" applyNumberFormat="1">
      <alignment vertical="center"/>
    </xf>
    <xf numFmtId="0" fontId="21" fillId="0" borderId="0" xfId="0" applyFont="1">
      <alignment vertical="center"/>
    </xf>
    <xf numFmtId="0" fontId="21" fillId="0" borderId="19" xfId="0" applyFont="1" applyBorder="1">
      <alignment vertical="center"/>
    </xf>
    <xf numFmtId="0" fontId="21" fillId="8" borderId="0" xfId="0" applyFont="1" applyFill="1">
      <alignment vertical="center"/>
    </xf>
    <xf numFmtId="0" fontId="21" fillId="8" borderId="19" xfId="0" applyFont="1" applyFill="1" applyBorder="1">
      <alignment vertical="center"/>
    </xf>
    <xf numFmtId="0" fontId="21" fillId="8" borderId="19" xfId="0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19" xfId="0" applyFont="1" applyBorder="1">
      <alignment vertical="center"/>
    </xf>
    <xf numFmtId="0" fontId="14" fillId="0" borderId="19" xfId="2" applyBorder="1" applyAlignment="1" applyProtection="1">
      <alignment vertical="center"/>
    </xf>
    <xf numFmtId="0" fontId="22" fillId="0" borderId="19" xfId="0" applyFont="1" applyBorder="1" applyAlignment="1">
      <alignment horizontal="right" vertical="center"/>
    </xf>
    <xf numFmtId="0" fontId="21" fillId="9" borderId="0" xfId="0" applyFont="1" applyFill="1">
      <alignment vertical="center"/>
    </xf>
    <xf numFmtId="0" fontId="21" fillId="9" borderId="19" xfId="0" applyFont="1" applyFill="1" applyBorder="1">
      <alignment vertical="center"/>
    </xf>
    <xf numFmtId="0" fontId="23" fillId="9" borderId="19" xfId="0" applyFont="1" applyFill="1" applyBorder="1">
      <alignment vertical="center"/>
    </xf>
    <xf numFmtId="0" fontId="14" fillId="9" borderId="19" xfId="2" applyFill="1" applyBorder="1" applyAlignment="1" applyProtection="1">
      <alignment vertical="center"/>
    </xf>
    <xf numFmtId="0" fontId="21" fillId="9" borderId="19" xfId="0" applyFont="1" applyFill="1" applyBorder="1" applyAlignment="1">
      <alignment horizontal="right" vertical="center"/>
    </xf>
    <xf numFmtId="0" fontId="23" fillId="0" borderId="0" xfId="0" applyFont="1">
      <alignment vertical="center"/>
    </xf>
    <xf numFmtId="0" fontId="23" fillId="0" borderId="19" xfId="0" applyFont="1" applyBorder="1">
      <alignment vertical="center"/>
    </xf>
    <xf numFmtId="0" fontId="21" fillId="0" borderId="19" xfId="0" applyFont="1" applyBorder="1" applyAlignment="1">
      <alignment horizontal="right" vertical="center"/>
    </xf>
    <xf numFmtId="0" fontId="23" fillId="9" borderId="0" xfId="0" applyFont="1" applyFill="1">
      <alignment vertical="center"/>
    </xf>
    <xf numFmtId="0" fontId="2" fillId="0" borderId="5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0" borderId="22" xfId="0" applyFont="1" applyBorder="1">
      <alignment vertical="center"/>
    </xf>
    <xf numFmtId="0" fontId="5" fillId="0" borderId="22" xfId="0" applyFont="1" applyBorder="1">
      <alignment vertical="center"/>
    </xf>
    <xf numFmtId="164" fontId="2" fillId="0" borderId="22" xfId="0" applyNumberFormat="1" applyFont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22" xfId="0" applyNumberFormat="1" applyFont="1" applyBorder="1">
      <alignment vertical="center"/>
    </xf>
    <xf numFmtId="0" fontId="10" fillId="0" borderId="22" xfId="0" applyFont="1" applyFill="1" applyBorder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0" borderId="7" xfId="0" applyFont="1" applyBorder="1">
      <alignment vertical="center"/>
    </xf>
    <xf numFmtId="0" fontId="10" fillId="0" borderId="7" xfId="0" applyFont="1" applyBorder="1">
      <alignment vertical="center"/>
    </xf>
    <xf numFmtId="0" fontId="5" fillId="0" borderId="7" xfId="0" applyFont="1" applyBorder="1">
      <alignment vertical="center"/>
    </xf>
    <xf numFmtId="164" fontId="2" fillId="0" borderId="7" xfId="0" applyNumberFormat="1" applyFont="1" applyBorder="1">
      <alignment vertical="center"/>
    </xf>
    <xf numFmtId="0" fontId="2" fillId="0" borderId="7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2" fillId="0" borderId="7" xfId="0" applyNumberFormat="1" applyFont="1" applyBorder="1">
      <alignment vertical="center"/>
    </xf>
    <xf numFmtId="0" fontId="2" fillId="10" borderId="6" xfId="0" applyFont="1" applyFill="1" applyBorder="1">
      <alignment vertical="center"/>
    </xf>
    <xf numFmtId="0" fontId="3" fillId="10" borderId="23" xfId="0" applyFont="1" applyFill="1" applyBorder="1">
      <alignment vertical="center"/>
    </xf>
    <xf numFmtId="0" fontId="3" fillId="10" borderId="6" xfId="0" applyFont="1" applyFill="1" applyBorder="1">
      <alignment vertical="center"/>
    </xf>
    <xf numFmtId="0" fontId="4" fillId="10" borderId="23" xfId="0" applyFont="1" applyFill="1" applyBorder="1">
      <alignment vertical="center"/>
    </xf>
    <xf numFmtId="0" fontId="4" fillId="10" borderId="6" xfId="0" applyFont="1" applyFill="1" applyBorder="1">
      <alignment vertical="center"/>
    </xf>
    <xf numFmtId="0" fontId="6" fillId="10" borderId="23" xfId="0" applyFont="1" applyFill="1" applyBorder="1">
      <alignment vertical="center"/>
    </xf>
    <xf numFmtId="0" fontId="6" fillId="10" borderId="6" xfId="0" applyFont="1" applyFill="1" applyBorder="1">
      <alignment vertical="center"/>
    </xf>
    <xf numFmtId="0" fontId="7" fillId="10" borderId="23" xfId="0" applyFont="1" applyFill="1" applyBorder="1">
      <alignment vertical="center"/>
    </xf>
    <xf numFmtId="0" fontId="7" fillId="10" borderId="6" xfId="0" applyFont="1" applyFill="1" applyBorder="1">
      <alignment vertical="center"/>
    </xf>
    <xf numFmtId="0" fontId="8" fillId="10" borderId="23" xfId="0" applyFont="1" applyFill="1" applyBorder="1">
      <alignment vertical="center"/>
    </xf>
    <xf numFmtId="0" fontId="8" fillId="10" borderId="6" xfId="0" applyFont="1" applyFill="1" applyBorder="1">
      <alignment vertical="center"/>
    </xf>
    <xf numFmtId="0" fontId="2" fillId="10" borderId="24" xfId="0" applyFont="1" applyFill="1" applyBorder="1">
      <alignment vertical="center"/>
    </xf>
    <xf numFmtId="0" fontId="2" fillId="10" borderId="10" xfId="0" applyFont="1" applyFill="1" applyBorder="1">
      <alignment vertical="center"/>
    </xf>
    <xf numFmtId="0" fontId="2" fillId="10" borderId="25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7" xfId="0" applyFont="1" applyFill="1" applyBorder="1">
      <alignment vertical="center"/>
    </xf>
    <xf numFmtId="0" fontId="2" fillId="10" borderId="22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8" fillId="0" borderId="2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24" fillId="0" borderId="22" xfId="0" applyNumberFormat="1" applyFont="1" applyBorder="1">
      <alignment vertical="center"/>
    </xf>
    <xf numFmtId="0" fontId="25" fillId="0" borderId="22" xfId="0" applyFont="1" applyBorder="1">
      <alignment vertical="center"/>
    </xf>
    <xf numFmtId="0" fontId="25" fillId="0" borderId="22" xfId="0" applyFont="1" applyFill="1" applyBorder="1">
      <alignment vertical="center"/>
    </xf>
    <xf numFmtId="0" fontId="11" fillId="0" borderId="0" xfId="1" quotePrefix="1" applyFont="1" applyBorder="1">
      <alignment vertical="center"/>
    </xf>
    <xf numFmtId="0" fontId="18" fillId="0" borderId="0" xfId="1" applyFont="1" applyBorder="1">
      <alignment vertical="center"/>
    </xf>
    <xf numFmtId="164" fontId="11" fillId="0" borderId="0" xfId="1" applyNumberForma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0" xfId="1" applyAlignment="1">
      <alignment horizontal="left" vertical="center" wrapText="1"/>
    </xf>
    <xf numFmtId="0" fontId="11" fillId="0" borderId="1" xfId="1" applyBorder="1" applyAlignment="1">
      <alignment horizontal="center" vertical="center"/>
    </xf>
    <xf numFmtId="0" fontId="11" fillId="7" borderId="17" xfId="1" applyFill="1" applyBorder="1" applyAlignment="1">
      <alignment horizontal="left" vertical="center"/>
    </xf>
    <xf numFmtId="0" fontId="21" fillId="0" borderId="20" xfId="0" applyFont="1" applyBorder="1">
      <alignment vertical="center"/>
    </xf>
    <xf numFmtId="0" fontId="14" fillId="0" borderId="20" xfId="2" applyBorder="1" applyAlignment="1" applyProtection="1">
      <alignment vertical="center"/>
    </xf>
    <xf numFmtId="0" fontId="21" fillId="0" borderId="20" xfId="0" applyFont="1" applyBorder="1" applyAlignment="1">
      <alignment horizontal="right" vertical="center"/>
    </xf>
    <xf numFmtId="0" fontId="21" fillId="9" borderId="20" xfId="0" applyFont="1" applyFill="1" applyBorder="1">
      <alignment vertical="center"/>
    </xf>
    <xf numFmtId="0" fontId="14" fillId="9" borderId="20" xfId="2" applyFill="1" applyBorder="1" applyAlignment="1" applyProtection="1">
      <alignment vertical="center"/>
    </xf>
    <xf numFmtId="0" fontId="21" fillId="9" borderId="20" xfId="0" applyFont="1" applyFill="1" applyBorder="1" applyAlignment="1">
      <alignment horizontal="right" vertical="center"/>
    </xf>
  </cellXfs>
  <cellStyles count="3">
    <cellStyle name="Hyperlink" xfId="2" builtinId="8"/>
    <cellStyle name="Normal" xfId="0" builtinId="0"/>
    <cellStyle name="標準 2" xfId="1"/>
  </cellStyles>
  <dxfs count="0"/>
  <tableStyles count="0" defaultTableStyle="TableStyleMedium2" defaultPivotStyle="PivotStyleLight16"/>
  <colors>
    <mruColors>
      <color rgb="FFFF6600"/>
      <color rgb="FFFF3300"/>
      <color rgb="FF33CC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xetown.com</a:t>
            </a:r>
            <a:r>
              <a:rPr lang="ko-KR" altLang="en-US"/>
              <a:t>의 </a:t>
            </a:r>
            <a:r>
              <a:rPr lang="ko-KR"/>
              <a:t>동시</a:t>
            </a:r>
            <a:r>
              <a:rPr lang="en-US" altLang="ko-KR" baseline="0"/>
              <a:t> </a:t>
            </a:r>
            <a:r>
              <a:rPr lang="ko-KR"/>
              <a:t>요청 성능 추이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2846109751851"/>
          <c:y val="0.15584150661071"/>
          <c:w val="0.864714667764856"/>
          <c:h val="0.654657822119098"/>
        </c:manualLayout>
      </c:layout>
      <c:lineChart>
        <c:grouping val="standard"/>
        <c:varyColors val="0"/>
        <c:ser>
          <c:idx val="0"/>
          <c:order val="0"/>
          <c:tx>
            <c:strRef>
              <c:f>Sheet3!$A$1</c:f>
              <c:strCache>
                <c:ptCount val="1"/>
                <c:pt idx="0">
                  <c:v>MB/s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numRef>
              <c:f>Sheet3!$B$2:$B$7</c:f>
              <c:numCache>
                <c:formatCode>General</c:formatCode>
                <c:ptCount val="6"/>
                <c:pt idx="0">
                  <c:v>1.0</c:v>
                </c:pt>
                <c:pt idx="1">
                  <c:v>10.0</c:v>
                </c:pt>
                <c:pt idx="2">
                  <c:v>100.0</c:v>
                </c:pt>
                <c:pt idx="3">
                  <c:v>200.0</c:v>
                </c:pt>
                <c:pt idx="4">
                  <c:v>240.0</c:v>
                </c:pt>
                <c:pt idx="5">
                  <c:v>400.0</c:v>
                </c:pt>
              </c:numCache>
            </c:numRef>
          </c:cat>
          <c:val>
            <c:numRef>
              <c:f>Sheet3!$A$2:$A$7</c:f>
              <c:numCache>
                <c:formatCode>General</c:formatCode>
                <c:ptCount val="6"/>
                <c:pt idx="0">
                  <c:v>0.5</c:v>
                </c:pt>
                <c:pt idx="1">
                  <c:v>5.2</c:v>
                </c:pt>
                <c:pt idx="2">
                  <c:v>52.1</c:v>
                </c:pt>
                <c:pt idx="3">
                  <c:v>104.1</c:v>
                </c:pt>
                <c:pt idx="4">
                  <c:v>125.1</c:v>
                </c:pt>
                <c:pt idx="5">
                  <c:v>208.3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5687760"/>
        <c:axId val="-2088232592"/>
      </c:lineChart>
      <c:lineChart>
        <c:grouping val="standard"/>
        <c:varyColors val="0"/>
        <c:ser>
          <c:idx val="2"/>
          <c:order val="1"/>
          <c:tx>
            <c:strRef>
              <c:f>Sheet3!$C$1</c:f>
              <c:strCache>
                <c:ptCount val="1"/>
                <c:pt idx="0">
                  <c:v>Mpps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val>
            <c:numRef>
              <c:f>Sheet3!$C$2:$C$7</c:f>
              <c:numCache>
                <c:formatCode>General</c:formatCode>
                <c:ptCount val="6"/>
                <c:pt idx="0">
                  <c:v>0.002</c:v>
                </c:pt>
                <c:pt idx="1">
                  <c:v>0.045</c:v>
                </c:pt>
                <c:pt idx="2">
                  <c:v>0.43</c:v>
                </c:pt>
                <c:pt idx="3">
                  <c:v>0.9</c:v>
                </c:pt>
                <c:pt idx="4">
                  <c:v>1.1</c:v>
                </c:pt>
                <c:pt idx="5">
                  <c:v>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8225664"/>
        <c:axId val="-2088228960"/>
      </c:lineChart>
      <c:catAx>
        <c:axId val="-208568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232592"/>
        <c:crosses val="autoZero"/>
        <c:auto val="1"/>
        <c:lblAlgn val="ctr"/>
        <c:lblOffset val="100"/>
        <c:noMultiLvlLbl val="0"/>
      </c:catAx>
      <c:valAx>
        <c:axId val="-208823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5687760"/>
        <c:crosses val="autoZero"/>
        <c:crossBetween val="between"/>
      </c:valAx>
      <c:valAx>
        <c:axId val="-20882289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225664"/>
        <c:crosses val="max"/>
        <c:crossBetween val="between"/>
      </c:valAx>
      <c:catAx>
        <c:axId val="-2088225664"/>
        <c:scaling>
          <c:orientation val="minMax"/>
        </c:scaling>
        <c:delete val="1"/>
        <c:axPos val="b"/>
        <c:majorTickMark val="none"/>
        <c:minorTickMark val="none"/>
        <c:tickLblPos val="nextTo"/>
        <c:crossAx val="-208822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4352683513"/>
          <c:y val="0.725806319628725"/>
          <c:w val="0.256926511900121"/>
          <c:h val="0.07005657973183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Xpressengine.com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2846109751851"/>
          <c:y val="0.15584150661071"/>
          <c:w val="0.864714667764856"/>
          <c:h val="0.654657822119098"/>
        </c:manualLayout>
      </c:layout>
      <c:lineChart>
        <c:grouping val="standard"/>
        <c:varyColors val="0"/>
        <c:ser>
          <c:idx val="0"/>
          <c:order val="0"/>
          <c:tx>
            <c:strRef>
              <c:f>Sheet3!$A$1</c:f>
              <c:strCache>
                <c:ptCount val="1"/>
                <c:pt idx="0">
                  <c:v>MB/s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numRef>
              <c:f>Sheet3!$B$25:$B$28</c:f>
              <c:numCache>
                <c:formatCode>General</c:formatCode>
                <c:ptCount val="4"/>
                <c:pt idx="0">
                  <c:v>1.0</c:v>
                </c:pt>
                <c:pt idx="1">
                  <c:v>10.0</c:v>
                </c:pt>
                <c:pt idx="2">
                  <c:v>39.0</c:v>
                </c:pt>
                <c:pt idx="3">
                  <c:v>100.0</c:v>
                </c:pt>
              </c:numCache>
            </c:numRef>
          </c:cat>
          <c:val>
            <c:numRef>
              <c:f>Sheet3!$A$25:$A$28</c:f>
              <c:numCache>
                <c:formatCode>General</c:formatCode>
                <c:ptCount val="4"/>
                <c:pt idx="0">
                  <c:v>3.2</c:v>
                </c:pt>
                <c:pt idx="1">
                  <c:v>31.6</c:v>
                </c:pt>
                <c:pt idx="2">
                  <c:v>123.3</c:v>
                </c:pt>
                <c:pt idx="3">
                  <c:v>316.2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8118864"/>
        <c:axId val="-2088115760"/>
      </c:lineChart>
      <c:lineChart>
        <c:grouping val="standard"/>
        <c:varyColors val="0"/>
        <c:ser>
          <c:idx val="2"/>
          <c:order val="1"/>
          <c:tx>
            <c:strRef>
              <c:f>Sheet3!$C$1</c:f>
              <c:strCache>
                <c:ptCount val="1"/>
                <c:pt idx="0">
                  <c:v>Mpps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numRef>
              <c:f>Sheet3!$B$25:$B$28</c:f>
              <c:numCache>
                <c:formatCode>General</c:formatCode>
                <c:ptCount val="4"/>
                <c:pt idx="0">
                  <c:v>1.0</c:v>
                </c:pt>
                <c:pt idx="1">
                  <c:v>10.0</c:v>
                </c:pt>
                <c:pt idx="2">
                  <c:v>39.0</c:v>
                </c:pt>
                <c:pt idx="3">
                  <c:v>100.0</c:v>
                </c:pt>
              </c:numCache>
            </c:numRef>
          </c:cat>
          <c:val>
            <c:numRef>
              <c:f>Sheet3!$C$25:$C$28</c:f>
              <c:numCache>
                <c:formatCode>General</c:formatCode>
                <c:ptCount val="4"/>
                <c:pt idx="0">
                  <c:v>0.028</c:v>
                </c:pt>
                <c:pt idx="1">
                  <c:v>0.382</c:v>
                </c:pt>
                <c:pt idx="2">
                  <c:v>1.071</c:v>
                </c:pt>
                <c:pt idx="3">
                  <c:v>2.746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8108816"/>
        <c:axId val="-2088112096"/>
      </c:lineChart>
      <c:catAx>
        <c:axId val="-208811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115760"/>
        <c:crosses val="autoZero"/>
        <c:auto val="1"/>
        <c:lblAlgn val="ctr"/>
        <c:lblOffset val="100"/>
        <c:noMultiLvlLbl val="0"/>
      </c:catAx>
      <c:valAx>
        <c:axId val="-208811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118864"/>
        <c:crosses val="autoZero"/>
        <c:crossBetween val="between"/>
      </c:valAx>
      <c:valAx>
        <c:axId val="-20881120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8108816"/>
        <c:crosses val="max"/>
        <c:crossBetween val="between"/>
      </c:valAx>
      <c:catAx>
        <c:axId val="-20881088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088112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4352683513"/>
          <c:y val="0.725806319628725"/>
          <c:w val="0.256926511900121"/>
          <c:h val="0.07005657973183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chak.it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2846109751851"/>
          <c:y val="0.15584150661071"/>
          <c:w val="0.864714667764856"/>
          <c:h val="0.654657822119098"/>
        </c:manualLayout>
      </c:layout>
      <c:lineChart>
        <c:grouping val="standard"/>
        <c:varyColors val="0"/>
        <c:ser>
          <c:idx val="0"/>
          <c:order val="0"/>
          <c:tx>
            <c:strRef>
              <c:f>Sheet3!$A$1</c:f>
              <c:strCache>
                <c:ptCount val="1"/>
                <c:pt idx="0">
                  <c:v>MB/s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numRef>
              <c:f>Sheet3!$B$48:$B$51</c:f>
              <c:numCache>
                <c:formatCode>General</c:formatCode>
                <c:ptCount val="4"/>
                <c:pt idx="0">
                  <c:v>1.0</c:v>
                </c:pt>
                <c:pt idx="1">
                  <c:v>10.0</c:v>
                </c:pt>
                <c:pt idx="2">
                  <c:v>18.0</c:v>
                </c:pt>
                <c:pt idx="3">
                  <c:v>100.0</c:v>
                </c:pt>
              </c:numCache>
            </c:numRef>
          </c:cat>
          <c:val>
            <c:numRef>
              <c:f>Sheet3!$A$48:$A$51</c:f>
              <c:numCache>
                <c:formatCode>General</c:formatCode>
                <c:ptCount val="4"/>
                <c:pt idx="0">
                  <c:v>6.8</c:v>
                </c:pt>
                <c:pt idx="1">
                  <c:v>67.6</c:v>
                </c:pt>
                <c:pt idx="2">
                  <c:v>121.7</c:v>
                </c:pt>
                <c:pt idx="3">
                  <c:v>676.0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9652608"/>
        <c:axId val="-2119649504"/>
      </c:lineChart>
      <c:lineChart>
        <c:grouping val="standard"/>
        <c:varyColors val="0"/>
        <c:ser>
          <c:idx val="2"/>
          <c:order val="1"/>
          <c:tx>
            <c:strRef>
              <c:f>Sheet3!$C$1</c:f>
              <c:strCache>
                <c:ptCount val="1"/>
                <c:pt idx="0">
                  <c:v>Mpps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numRef>
              <c:f>Sheet3!$B$48:$B$51</c:f>
              <c:numCache>
                <c:formatCode>General</c:formatCode>
                <c:ptCount val="4"/>
                <c:pt idx="0">
                  <c:v>1.0</c:v>
                </c:pt>
                <c:pt idx="1">
                  <c:v>10.0</c:v>
                </c:pt>
                <c:pt idx="2">
                  <c:v>18.0</c:v>
                </c:pt>
                <c:pt idx="3">
                  <c:v>100.0</c:v>
                </c:pt>
              </c:numCache>
            </c:numRef>
          </c:cat>
          <c:val>
            <c:numRef>
              <c:f>Sheet3!$C$48:$C$51</c:f>
              <c:numCache>
                <c:formatCode>General</c:formatCode>
                <c:ptCount val="4"/>
                <c:pt idx="0">
                  <c:v>0.059</c:v>
                </c:pt>
                <c:pt idx="1">
                  <c:v>0.587</c:v>
                </c:pt>
                <c:pt idx="2">
                  <c:v>1.057</c:v>
                </c:pt>
                <c:pt idx="3">
                  <c:v>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620320"/>
        <c:axId val="-2119645840"/>
      </c:lineChart>
      <c:catAx>
        <c:axId val="-211965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9649504"/>
        <c:crosses val="autoZero"/>
        <c:auto val="1"/>
        <c:lblAlgn val="ctr"/>
        <c:lblOffset val="100"/>
        <c:noMultiLvlLbl val="0"/>
      </c:catAx>
      <c:valAx>
        <c:axId val="-211964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9652608"/>
        <c:crosses val="autoZero"/>
        <c:crossBetween val="between"/>
      </c:valAx>
      <c:valAx>
        <c:axId val="-21196458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7620320"/>
        <c:crosses val="max"/>
        <c:crossBetween val="between"/>
      </c:valAx>
      <c:catAx>
        <c:axId val="-2087620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119645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4352683513"/>
          <c:y val="0.725806319628725"/>
          <c:w val="0.256926511900121"/>
          <c:h val="0.07005657973183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427138</xdr:colOff>
      <xdr:row>2</xdr:row>
      <xdr:rowOff>56625</xdr:rowOff>
    </xdr:from>
    <xdr:to>
      <xdr:col>9</xdr:col>
      <xdr:colOff>711848</xdr:colOff>
      <xdr:row>19</xdr:row>
      <xdr:rowOff>177963</xdr:rowOff>
    </xdr:to>
    <xdr:grpSp>
      <xdr:nvGrpSpPr>
        <xdr:cNvPr id="14" name="Group 13"/>
        <xdr:cNvGrpSpPr/>
      </xdr:nvGrpSpPr>
      <xdr:grpSpPr>
        <a:xfrm>
          <a:off x="2902425" y="444905"/>
          <a:ext cx="5235283" cy="3421720"/>
          <a:chOff x="2902425" y="444905"/>
          <a:chExt cx="5235283" cy="3421720"/>
        </a:xfrm>
      </xdr:grpSpPr>
      <xdr:graphicFrame macro="">
        <xdr:nvGraphicFramePr>
          <xdr:cNvPr id="4" name="Chart 3"/>
          <xdr:cNvGraphicFramePr/>
        </xdr:nvGraphicFramePr>
        <xdr:xfrm>
          <a:off x="2902425" y="444905"/>
          <a:ext cx="5235283" cy="34217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TextBox 5"/>
          <xdr:cNvSpPr txBox="1"/>
        </xdr:nvSpPr>
        <xdr:spPr>
          <a:xfrm>
            <a:off x="5088089" y="3486433"/>
            <a:ext cx="926023" cy="2315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800"/>
              <a:t>초당 동시요청수</a:t>
            </a:r>
            <a:endParaRPr lang="en-US" sz="800"/>
          </a:p>
        </xdr:txBody>
      </xdr:sp>
      <xdr:cxnSp macro="">
        <xdr:nvCxnSpPr>
          <xdr:cNvPr id="8" name="Straight Connector 7"/>
          <xdr:cNvCxnSpPr/>
        </xdr:nvCxnSpPr>
        <xdr:spPr>
          <a:xfrm>
            <a:off x="6665479" y="825096"/>
            <a:ext cx="0" cy="2394394"/>
          </a:xfrm>
          <a:prstGeom prst="line">
            <a:avLst/>
          </a:prstGeom>
          <a:ln w="254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/>
          <xdr:cNvSpPr txBox="1"/>
        </xdr:nvSpPr>
        <xdr:spPr>
          <a:xfrm>
            <a:off x="6665478" y="2078917"/>
            <a:ext cx="706155" cy="436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125MB/s</a:t>
            </a:r>
          </a:p>
          <a:p>
            <a:r>
              <a:rPr lang="en-US" sz="1100"/>
              <a:t>(1Gbps)</a:t>
            </a:r>
          </a:p>
        </xdr:txBody>
      </xdr:sp>
    </xdr:grpSp>
    <xdr:clientData/>
  </xdr:twoCellAnchor>
  <xdr:twoCellAnchor>
    <xdr:from>
      <xdr:col>3</xdr:col>
      <xdr:colOff>458201</xdr:colOff>
      <xdr:row>22</xdr:row>
      <xdr:rowOff>87687</xdr:rowOff>
    </xdr:from>
    <xdr:to>
      <xdr:col>9</xdr:col>
      <xdr:colOff>742911</xdr:colOff>
      <xdr:row>40</xdr:row>
      <xdr:rowOff>14885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168579</xdr:colOff>
      <xdr:row>38</xdr:row>
      <xdr:rowOff>22973</xdr:rowOff>
    </xdr:from>
    <xdr:to>
      <xdr:col>7</xdr:col>
      <xdr:colOff>269506</xdr:colOff>
      <xdr:row>39</xdr:row>
      <xdr:rowOff>60371</xdr:rowOff>
    </xdr:to>
    <xdr:sp macro="" textlink="">
      <xdr:nvSpPr>
        <xdr:cNvPr id="21" name="TextBox 20"/>
        <xdr:cNvSpPr txBox="1"/>
      </xdr:nvSpPr>
      <xdr:spPr>
        <a:xfrm>
          <a:off x="5119152" y="7400298"/>
          <a:ext cx="926023" cy="2315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ko-KR" altLang="en-US" sz="800"/>
            <a:t>초당 동시요청수</a:t>
          </a:r>
          <a:endParaRPr lang="en-US" sz="800"/>
        </a:p>
      </xdr:txBody>
    </xdr:sp>
    <xdr:clientData/>
  </xdr:twoCellAnchor>
  <xdr:twoCellAnchor>
    <xdr:from>
      <xdr:col>7</xdr:col>
      <xdr:colOff>354627</xdr:colOff>
      <xdr:row>24</xdr:row>
      <xdr:rowOff>79598</xdr:rowOff>
    </xdr:from>
    <xdr:to>
      <xdr:col>7</xdr:col>
      <xdr:colOff>354627</xdr:colOff>
      <xdr:row>36</xdr:row>
      <xdr:rowOff>144310</xdr:rowOff>
    </xdr:to>
    <xdr:cxnSp macro="">
      <xdr:nvCxnSpPr>
        <xdr:cNvPr id="22" name="Straight Connector 21"/>
        <xdr:cNvCxnSpPr/>
      </xdr:nvCxnSpPr>
      <xdr:spPr>
        <a:xfrm>
          <a:off x="6130296" y="4738961"/>
          <a:ext cx="0" cy="239439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467874</xdr:colOff>
      <xdr:row>31</xdr:row>
      <xdr:rowOff>192846</xdr:rowOff>
    </xdr:from>
    <xdr:to>
      <xdr:col>8</xdr:col>
      <xdr:colOff>348934</xdr:colOff>
      <xdr:row>34</xdr:row>
      <xdr:rowOff>47212</xdr:rowOff>
    </xdr:to>
    <xdr:sp macro="" textlink="">
      <xdr:nvSpPr>
        <xdr:cNvPr id="23" name="TextBox 22"/>
        <xdr:cNvSpPr txBox="1"/>
      </xdr:nvSpPr>
      <xdr:spPr>
        <a:xfrm>
          <a:off x="6243543" y="6211190"/>
          <a:ext cx="70615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123.3MB/s</a:t>
          </a:r>
        </a:p>
        <a:p>
          <a:r>
            <a:rPr lang="en-US" sz="1100"/>
            <a:t>(0.98Gbps)</a:t>
          </a:r>
        </a:p>
      </xdr:txBody>
    </xdr:sp>
    <xdr:clientData/>
  </xdr:twoCellAnchor>
  <xdr:twoCellAnchor>
    <xdr:from>
      <xdr:col>3</xdr:col>
      <xdr:colOff>481174</xdr:colOff>
      <xdr:row>41</xdr:row>
      <xdr:rowOff>191553</xdr:rowOff>
    </xdr:from>
    <xdr:to>
      <xdr:col>9</xdr:col>
      <xdr:colOff>765884</xdr:colOff>
      <xdr:row>59</xdr:row>
      <xdr:rowOff>118750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191552</xdr:colOff>
      <xdr:row>57</xdr:row>
      <xdr:rowOff>126839</xdr:rowOff>
    </xdr:from>
    <xdr:to>
      <xdr:col>7</xdr:col>
      <xdr:colOff>292479</xdr:colOff>
      <xdr:row>58</xdr:row>
      <xdr:rowOff>164237</xdr:rowOff>
    </xdr:to>
    <xdr:sp macro="" textlink="">
      <xdr:nvSpPr>
        <xdr:cNvPr id="25" name="TextBox 24"/>
        <xdr:cNvSpPr txBox="1"/>
      </xdr:nvSpPr>
      <xdr:spPr>
        <a:xfrm>
          <a:off x="5142125" y="11192826"/>
          <a:ext cx="926023" cy="2315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ko-KR" altLang="en-US" sz="800"/>
            <a:t>초당 동시요청수</a:t>
          </a:r>
          <a:endParaRPr lang="en-US" sz="800"/>
        </a:p>
      </xdr:txBody>
    </xdr:sp>
    <xdr:clientData/>
  </xdr:twoCellAnchor>
  <xdr:twoCellAnchor>
    <xdr:from>
      <xdr:col>7</xdr:col>
      <xdr:colOff>377600</xdr:colOff>
      <xdr:row>43</xdr:row>
      <xdr:rowOff>183464</xdr:rowOff>
    </xdr:from>
    <xdr:to>
      <xdr:col>7</xdr:col>
      <xdr:colOff>377600</xdr:colOff>
      <xdr:row>56</xdr:row>
      <xdr:rowOff>54036</xdr:rowOff>
    </xdr:to>
    <xdr:cxnSp macro="">
      <xdr:nvCxnSpPr>
        <xdr:cNvPr id="26" name="Straight Connector 25"/>
        <xdr:cNvCxnSpPr/>
      </xdr:nvCxnSpPr>
      <xdr:spPr>
        <a:xfrm>
          <a:off x="6153269" y="8531489"/>
          <a:ext cx="0" cy="239439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676898</xdr:colOff>
      <xdr:row>52</xdr:row>
      <xdr:rowOff>167285</xdr:rowOff>
    </xdr:from>
    <xdr:to>
      <xdr:col>8</xdr:col>
      <xdr:colOff>557958</xdr:colOff>
      <xdr:row>55</xdr:row>
      <xdr:rowOff>21651</xdr:rowOff>
    </xdr:to>
    <xdr:sp macro="" textlink="">
      <xdr:nvSpPr>
        <xdr:cNvPr id="27" name="TextBox 26"/>
        <xdr:cNvSpPr txBox="1"/>
      </xdr:nvSpPr>
      <xdr:spPr>
        <a:xfrm>
          <a:off x="6452567" y="10262572"/>
          <a:ext cx="70615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121.7MB/s</a:t>
          </a:r>
        </a:p>
        <a:p>
          <a:r>
            <a:rPr lang="en-US" sz="1100"/>
            <a:t>(0.97Gbps)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76200</xdr:rowOff>
    </xdr:from>
    <xdr:to>
      <xdr:col>5</xdr:col>
      <xdr:colOff>2114550</xdr:colOff>
      <xdr:row>8</xdr:row>
      <xdr:rowOff>133350</xdr:rowOff>
    </xdr:to>
    <xdr:pic>
      <xdr:nvPicPr>
        <xdr:cNvPr id="2" name="Picture 1" descr="bitwise_shift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61975"/>
          <a:ext cx="54292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182562</xdr:colOff>
      <xdr:row>8</xdr:row>
      <xdr:rowOff>65088</xdr:rowOff>
    </xdr:from>
    <xdr:to>
      <xdr:col>9</xdr:col>
      <xdr:colOff>627062</xdr:colOff>
      <xdr:row>9</xdr:row>
      <xdr:rowOff>61913</xdr:rowOff>
    </xdr:to>
    <xdr:sp macro="" textlink="">
      <xdr:nvSpPr>
        <xdr:cNvPr id="2" name="正方形/長方形 1"/>
        <xdr:cNvSpPr/>
      </xdr:nvSpPr>
      <xdr:spPr>
        <a:xfrm>
          <a:off x="3611562" y="1436688"/>
          <a:ext cx="3187700" cy="168275"/>
        </a:xfrm>
        <a:prstGeom prst="rect">
          <a:avLst/>
        </a:prstGeom>
        <a:solidFill>
          <a:srgbClr val="C1DCA8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Data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601662</xdr:colOff>
      <xdr:row>8</xdr:row>
      <xdr:rowOff>63500</xdr:rowOff>
    </xdr:from>
    <xdr:to>
      <xdr:col>3</xdr:col>
      <xdr:colOff>153987</xdr:colOff>
      <xdr:row>10</xdr:row>
      <xdr:rowOff>106363</xdr:rowOff>
    </xdr:to>
    <xdr:sp macro="" textlink="">
      <xdr:nvSpPr>
        <xdr:cNvPr id="4" name="正方形/長方形 3"/>
        <xdr:cNvSpPr/>
      </xdr:nvSpPr>
      <xdr:spPr>
        <a:xfrm>
          <a:off x="1287462" y="1435100"/>
          <a:ext cx="923925" cy="385763"/>
        </a:xfrm>
        <a:prstGeom prst="rect">
          <a:avLst/>
        </a:prstGeom>
        <a:solidFill>
          <a:srgbClr val="99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ko-KR" sz="1000">
              <a:solidFill>
                <a:schemeClr val="tx1"/>
              </a:solidFill>
              <a:latin typeface="+mj-ea"/>
              <a:ea typeface="+mj-ea"/>
            </a:rPr>
            <a:t>src</a:t>
          </a:r>
          <a:r>
            <a:rPr lang="ko-KR" altLang="en-US" sz="1000">
              <a:solidFill>
                <a:schemeClr val="tx1"/>
              </a:solidFill>
              <a:latin typeface="+mj-ea"/>
              <a:ea typeface="+mj-ea"/>
            </a:rPr>
            <a:t> </a:t>
          </a: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MAC</a:t>
          </a:r>
        </a:p>
      </xdr:txBody>
    </xdr:sp>
    <xdr:clientData/>
  </xdr:twoCellAnchor>
  <xdr:twoCellAnchor>
    <xdr:from>
      <xdr:col>3</xdr:col>
      <xdr:colOff>160337</xdr:colOff>
      <xdr:row>8</xdr:row>
      <xdr:rowOff>65088</xdr:rowOff>
    </xdr:from>
    <xdr:to>
      <xdr:col>4</xdr:col>
      <xdr:colOff>396875</xdr:colOff>
      <xdr:row>10</xdr:row>
      <xdr:rowOff>107950</xdr:rowOff>
    </xdr:to>
    <xdr:sp macro="" textlink="">
      <xdr:nvSpPr>
        <xdr:cNvPr id="5" name="正方形/長方形 4"/>
        <xdr:cNvSpPr/>
      </xdr:nvSpPr>
      <xdr:spPr>
        <a:xfrm>
          <a:off x="2217737" y="1436688"/>
          <a:ext cx="922338" cy="385762"/>
        </a:xfrm>
        <a:prstGeom prst="rect">
          <a:avLst/>
        </a:prstGeom>
        <a:solidFill>
          <a:srgbClr val="99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dst MAC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407987</xdr:colOff>
      <xdr:row>8</xdr:row>
      <xdr:rowOff>61913</xdr:rowOff>
    </xdr:from>
    <xdr:to>
      <xdr:col>5</xdr:col>
      <xdr:colOff>182562</xdr:colOff>
      <xdr:row>10</xdr:row>
      <xdr:rowOff>104775</xdr:rowOff>
    </xdr:to>
    <xdr:sp macro="" textlink="">
      <xdr:nvSpPr>
        <xdr:cNvPr id="6" name="正方形/長方形 5"/>
        <xdr:cNvSpPr/>
      </xdr:nvSpPr>
      <xdr:spPr>
        <a:xfrm>
          <a:off x="3151187" y="1433513"/>
          <a:ext cx="460375" cy="385762"/>
        </a:xfrm>
        <a:prstGeom prst="rect">
          <a:avLst/>
        </a:prstGeom>
        <a:solidFill>
          <a:srgbClr val="FFCCCC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Type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182562</xdr:colOff>
      <xdr:row>9</xdr:row>
      <xdr:rowOff>61913</xdr:rowOff>
    </xdr:from>
    <xdr:to>
      <xdr:col>6</xdr:col>
      <xdr:colOff>184150</xdr:colOff>
      <xdr:row>10</xdr:row>
      <xdr:rowOff>107950</xdr:rowOff>
    </xdr:to>
    <xdr:sp macro="" textlink="">
      <xdr:nvSpPr>
        <xdr:cNvPr id="7" name="Rectangle 8"/>
        <xdr:cNvSpPr>
          <a:spLocks/>
        </xdr:cNvSpPr>
      </xdr:nvSpPr>
      <xdr:spPr bwMode="auto">
        <a:xfrm>
          <a:off x="3611562" y="1604963"/>
          <a:ext cx="687388" cy="217487"/>
        </a:xfrm>
        <a:prstGeom prst="rect">
          <a:avLst/>
        </a:prstGeom>
        <a:solidFill>
          <a:srgbClr val="99FF99"/>
        </a:solidFill>
        <a:ln w="9525" cap="flat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</xdr:spPr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latin typeface="+mj-ea"/>
              <a:ea typeface="+mj-ea"/>
            </a:rPr>
            <a:t>IP Header</a:t>
          </a:r>
        </a:p>
      </xdr:txBody>
    </xdr:sp>
    <xdr:clientData/>
  </xdr:twoCellAnchor>
  <xdr:twoCellAnchor>
    <xdr:from>
      <xdr:col>6</xdr:col>
      <xdr:colOff>190500</xdr:colOff>
      <xdr:row>9</xdr:row>
      <xdr:rowOff>61913</xdr:rowOff>
    </xdr:from>
    <xdr:to>
      <xdr:col>7</xdr:col>
      <xdr:colOff>242887</xdr:colOff>
      <xdr:row>10</xdr:row>
      <xdr:rowOff>107950</xdr:rowOff>
    </xdr:to>
    <xdr:sp macro="" textlink="">
      <xdr:nvSpPr>
        <xdr:cNvPr id="8" name="Rectangle 9"/>
        <xdr:cNvSpPr>
          <a:spLocks/>
        </xdr:cNvSpPr>
      </xdr:nvSpPr>
      <xdr:spPr bwMode="auto">
        <a:xfrm>
          <a:off x="4305300" y="1604963"/>
          <a:ext cx="738187" cy="217487"/>
        </a:xfrm>
        <a:prstGeom prst="rect">
          <a:avLst/>
        </a:prstGeom>
        <a:solidFill>
          <a:srgbClr val="93DC7A"/>
        </a:solidFill>
        <a:ln w="9525" cap="flat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</xdr:spPr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latin typeface="+mj-ea"/>
              <a:ea typeface="+mj-ea"/>
            </a:rPr>
            <a:t>TCP Header</a:t>
          </a:r>
        </a:p>
      </xdr:txBody>
    </xdr:sp>
    <xdr:clientData/>
  </xdr:twoCellAnchor>
  <xdr:twoCellAnchor>
    <xdr:from>
      <xdr:col>7</xdr:col>
      <xdr:colOff>249237</xdr:colOff>
      <xdr:row>9</xdr:row>
      <xdr:rowOff>61913</xdr:rowOff>
    </xdr:from>
    <xdr:to>
      <xdr:col>9</xdr:col>
      <xdr:colOff>627062</xdr:colOff>
      <xdr:row>10</xdr:row>
      <xdr:rowOff>107950</xdr:rowOff>
    </xdr:to>
    <xdr:sp macro="" textlink="">
      <xdr:nvSpPr>
        <xdr:cNvPr id="9" name="Rectangle 10"/>
        <xdr:cNvSpPr>
          <a:spLocks/>
        </xdr:cNvSpPr>
      </xdr:nvSpPr>
      <xdr:spPr bwMode="auto">
        <a:xfrm>
          <a:off x="5049837" y="1604963"/>
          <a:ext cx="1749425" cy="217487"/>
        </a:xfrm>
        <a:prstGeom prst="rect">
          <a:avLst/>
        </a:prstGeom>
        <a:solidFill>
          <a:srgbClr val="D5DCD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en-US" altLang="ja-JP" sz="1000">
              <a:latin typeface="ＭＳ Ｐゴシック" pitchFamily="50" charset="-128"/>
              <a:ea typeface="メイリオ" pitchFamily="50" charset="-128"/>
              <a:cs typeface="メイリオ" pitchFamily="50" charset="-128"/>
              <a:sym typeface="メイリオ" pitchFamily="50" charset="-128"/>
            </a:rPr>
            <a:t>Data</a:t>
          </a:r>
          <a:endParaRPr lang="ja-JP" altLang="en-US" sz="1000">
            <a:latin typeface="ＭＳ Ｐゴシック" pitchFamily="50" charset="-128"/>
            <a:ea typeface="メイリオ" pitchFamily="50" charset="-128"/>
            <a:cs typeface="メイリオ" pitchFamily="50" charset="-128"/>
            <a:sym typeface="メイリオ" pitchFamily="50" charset="-128"/>
          </a:endParaRPr>
        </a:p>
      </xdr:txBody>
    </xdr:sp>
    <xdr:clientData/>
  </xdr:twoCellAnchor>
  <xdr:twoCellAnchor>
    <xdr:from>
      <xdr:col>9</xdr:col>
      <xdr:colOff>627062</xdr:colOff>
      <xdr:row>8</xdr:row>
      <xdr:rowOff>65088</xdr:rowOff>
    </xdr:from>
    <xdr:to>
      <xdr:col>10</xdr:col>
      <xdr:colOff>538162</xdr:colOff>
      <xdr:row>10</xdr:row>
      <xdr:rowOff>107950</xdr:rowOff>
    </xdr:to>
    <xdr:sp macro="" textlink="">
      <xdr:nvSpPr>
        <xdr:cNvPr id="10" name="正方形/長方形 9"/>
        <xdr:cNvSpPr/>
      </xdr:nvSpPr>
      <xdr:spPr>
        <a:xfrm>
          <a:off x="6799262" y="1436688"/>
          <a:ext cx="596900" cy="385762"/>
        </a:xfrm>
        <a:prstGeom prst="rect">
          <a:avLst/>
        </a:prstGeom>
        <a:solidFill>
          <a:srgbClr val="00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FCS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168275</xdr:colOff>
      <xdr:row>7</xdr:row>
      <xdr:rowOff>41275</xdr:rowOff>
    </xdr:from>
    <xdr:to>
      <xdr:col>2</xdr:col>
      <xdr:colOff>549275</xdr:colOff>
      <xdr:row>8</xdr:row>
      <xdr:rowOff>12602</xdr:rowOff>
    </xdr:to>
    <xdr:sp macro="" textlink="">
      <xdr:nvSpPr>
        <xdr:cNvPr id="11" name="テキスト ボックス 17"/>
        <xdr:cNvSpPr txBox="1"/>
      </xdr:nvSpPr>
      <xdr:spPr>
        <a:xfrm>
          <a:off x="1516429" y="1408967"/>
          <a:ext cx="38100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6byte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430212</xdr:colOff>
      <xdr:row>7</xdr:row>
      <xdr:rowOff>41275</xdr:rowOff>
    </xdr:from>
    <xdr:to>
      <xdr:col>4</xdr:col>
      <xdr:colOff>125412</xdr:colOff>
      <xdr:row>8</xdr:row>
      <xdr:rowOff>12602</xdr:rowOff>
    </xdr:to>
    <xdr:sp macro="" textlink="">
      <xdr:nvSpPr>
        <xdr:cNvPr id="12" name="テキスト ボックス 18"/>
        <xdr:cNvSpPr txBox="1"/>
      </xdr:nvSpPr>
      <xdr:spPr>
        <a:xfrm>
          <a:off x="2452443" y="1408967"/>
          <a:ext cx="369277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6byte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449262</xdr:colOff>
      <xdr:row>7</xdr:row>
      <xdr:rowOff>39688</xdr:rowOff>
    </xdr:from>
    <xdr:to>
      <xdr:col>5</xdr:col>
      <xdr:colOff>144462</xdr:colOff>
      <xdr:row>8</xdr:row>
      <xdr:rowOff>11015</xdr:rowOff>
    </xdr:to>
    <xdr:sp macro="" textlink="">
      <xdr:nvSpPr>
        <xdr:cNvPr id="13" name="テキスト ボックス 19"/>
        <xdr:cNvSpPr txBox="1"/>
      </xdr:nvSpPr>
      <xdr:spPr>
        <a:xfrm>
          <a:off x="3145570" y="1407380"/>
          <a:ext cx="369277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147637</xdr:colOff>
      <xdr:row>7</xdr:row>
      <xdr:rowOff>39688</xdr:rowOff>
    </xdr:from>
    <xdr:to>
      <xdr:col>8</xdr:col>
      <xdr:colOff>292100</xdr:colOff>
      <xdr:row>8</xdr:row>
      <xdr:rowOff>11015</xdr:rowOff>
    </xdr:to>
    <xdr:sp macro="" textlink="">
      <xdr:nvSpPr>
        <xdr:cNvPr id="14" name="テキスト ボックス 20"/>
        <xdr:cNvSpPr txBox="1"/>
      </xdr:nvSpPr>
      <xdr:spPr>
        <a:xfrm>
          <a:off x="4866175" y="1407380"/>
          <a:ext cx="81854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46</a:t>
          </a: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1500byte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49212</xdr:colOff>
      <xdr:row>7</xdr:row>
      <xdr:rowOff>36513</xdr:rowOff>
    </xdr:from>
    <xdr:to>
      <xdr:col>10</xdr:col>
      <xdr:colOff>430212</xdr:colOff>
      <xdr:row>8</xdr:row>
      <xdr:rowOff>7840</xdr:rowOff>
    </xdr:to>
    <xdr:sp macro="" textlink="">
      <xdr:nvSpPr>
        <xdr:cNvPr id="15" name="テキスト ボックス 21"/>
        <xdr:cNvSpPr txBox="1"/>
      </xdr:nvSpPr>
      <xdr:spPr>
        <a:xfrm>
          <a:off x="6789981" y="1404205"/>
          <a:ext cx="38100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4byte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300037</xdr:colOff>
      <xdr:row>10</xdr:row>
      <xdr:rowOff>134938</xdr:rowOff>
    </xdr:from>
    <xdr:to>
      <xdr:col>6</xdr:col>
      <xdr:colOff>60325</xdr:colOff>
      <xdr:row>11</xdr:row>
      <xdr:rowOff>106265</xdr:rowOff>
    </xdr:to>
    <xdr:sp macro="" textlink="">
      <xdr:nvSpPr>
        <xdr:cNvPr id="16" name="テキスト ボックス 22"/>
        <xdr:cNvSpPr txBox="1"/>
      </xdr:nvSpPr>
      <xdr:spPr>
        <a:xfrm>
          <a:off x="3670422" y="2088784"/>
          <a:ext cx="434365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331787</xdr:colOff>
      <xdr:row>10</xdr:row>
      <xdr:rowOff>133350</xdr:rowOff>
    </xdr:from>
    <xdr:to>
      <xdr:col>7</xdr:col>
      <xdr:colOff>90487</xdr:colOff>
      <xdr:row>11</xdr:row>
      <xdr:rowOff>104677</xdr:rowOff>
    </xdr:to>
    <xdr:sp macro="" textlink="">
      <xdr:nvSpPr>
        <xdr:cNvPr id="17" name="テキスト ボックス 23"/>
        <xdr:cNvSpPr txBox="1"/>
      </xdr:nvSpPr>
      <xdr:spPr>
        <a:xfrm>
          <a:off x="4376249" y="2087196"/>
          <a:ext cx="432776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147637</xdr:colOff>
      <xdr:row>10</xdr:row>
      <xdr:rowOff>133350</xdr:rowOff>
    </xdr:from>
    <xdr:to>
      <xdr:col>9</xdr:col>
      <xdr:colOff>34925</xdr:colOff>
      <xdr:row>11</xdr:row>
      <xdr:rowOff>104677</xdr:rowOff>
    </xdr:to>
    <xdr:sp macro="" textlink="">
      <xdr:nvSpPr>
        <xdr:cNvPr id="18" name="テキスト ボックス 24"/>
        <xdr:cNvSpPr txBox="1"/>
      </xdr:nvSpPr>
      <xdr:spPr>
        <a:xfrm>
          <a:off x="5540252" y="2087196"/>
          <a:ext cx="561365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1460byte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182562</xdr:colOff>
      <xdr:row>10</xdr:row>
      <xdr:rowOff>107950</xdr:rowOff>
    </xdr:from>
    <xdr:to>
      <xdr:col>5</xdr:col>
      <xdr:colOff>182562</xdr:colOff>
      <xdr:row>13</xdr:row>
      <xdr:rowOff>152400</xdr:rowOff>
    </xdr:to>
    <xdr:cxnSp macro="">
      <xdr:nvCxnSpPr>
        <xdr:cNvPr id="19" name="直線コネクタ 18"/>
        <xdr:cNvCxnSpPr/>
      </xdr:nvCxnSpPr>
      <xdr:spPr>
        <a:xfrm>
          <a:off x="3611562" y="1822450"/>
          <a:ext cx="0" cy="558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627062</xdr:colOff>
      <xdr:row>10</xdr:row>
      <xdr:rowOff>104775</xdr:rowOff>
    </xdr:from>
    <xdr:to>
      <xdr:col>9</xdr:col>
      <xdr:colOff>627062</xdr:colOff>
      <xdr:row>13</xdr:row>
      <xdr:rowOff>152400</xdr:rowOff>
    </xdr:to>
    <xdr:cxnSp macro="">
      <xdr:nvCxnSpPr>
        <xdr:cNvPr id="20" name="直線コネクタ 19"/>
        <xdr:cNvCxnSpPr/>
      </xdr:nvCxnSpPr>
      <xdr:spPr>
        <a:xfrm>
          <a:off x="6799262" y="1819275"/>
          <a:ext cx="0" cy="561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249237</xdr:colOff>
      <xdr:row>10</xdr:row>
      <xdr:rowOff>115888</xdr:rowOff>
    </xdr:from>
    <xdr:to>
      <xdr:col>7</xdr:col>
      <xdr:colOff>249237</xdr:colOff>
      <xdr:row>13</xdr:row>
      <xdr:rowOff>14288</xdr:rowOff>
    </xdr:to>
    <xdr:cxnSp macro="">
      <xdr:nvCxnSpPr>
        <xdr:cNvPr id="21" name="直線コネクタ 20"/>
        <xdr:cNvCxnSpPr/>
      </xdr:nvCxnSpPr>
      <xdr:spPr>
        <a:xfrm>
          <a:off x="5049837" y="1830388"/>
          <a:ext cx="0" cy="412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182562</xdr:colOff>
      <xdr:row>13</xdr:row>
      <xdr:rowOff>127000</xdr:rowOff>
    </xdr:from>
    <xdr:to>
      <xdr:col>9</xdr:col>
      <xdr:colOff>627062</xdr:colOff>
      <xdr:row>13</xdr:row>
      <xdr:rowOff>127000</xdr:rowOff>
    </xdr:to>
    <xdr:cxnSp macro="">
      <xdr:nvCxnSpPr>
        <xdr:cNvPr id="22" name="直線矢印コネクタ 21"/>
        <xdr:cNvCxnSpPr/>
      </xdr:nvCxnSpPr>
      <xdr:spPr>
        <a:xfrm>
          <a:off x="3611562" y="2355850"/>
          <a:ext cx="3187700" cy="0"/>
        </a:xfrm>
        <a:prstGeom prst="straightConnector1">
          <a:avLst/>
        </a:prstGeom>
        <a:ln>
          <a:solidFill>
            <a:srgbClr val="FF33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361949</xdr:colOff>
      <xdr:row>13</xdr:row>
      <xdr:rowOff>144463</xdr:rowOff>
    </xdr:from>
    <xdr:to>
      <xdr:col>8</xdr:col>
      <xdr:colOff>410307</xdr:colOff>
      <xdr:row>14</xdr:row>
      <xdr:rowOff>115790</xdr:rowOff>
    </xdr:to>
    <xdr:sp macro="" textlink="">
      <xdr:nvSpPr>
        <xdr:cNvPr id="23" name="テキスト ボックス 34"/>
        <xdr:cNvSpPr txBox="1"/>
      </xdr:nvSpPr>
      <xdr:spPr>
        <a:xfrm>
          <a:off x="4406411" y="2684463"/>
          <a:ext cx="1396511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solidFill>
                <a:srgbClr val="FF3300"/>
              </a:solidFill>
              <a:latin typeface="+mj-ea"/>
              <a:ea typeface="+mj-ea"/>
            </a:rPr>
            <a:t>MTU 46byte</a:t>
          </a:r>
          <a:r>
            <a:rPr lang="ja-JP" altLang="en-US" sz="1000">
              <a:solidFill>
                <a:srgbClr val="FF3300"/>
              </a:solidFill>
              <a:latin typeface="+mj-ea"/>
              <a:ea typeface="+mj-ea"/>
            </a:rPr>
            <a:t>～</a:t>
          </a:r>
          <a:r>
            <a:rPr lang="en-US" altLang="ja-JP" sz="1000">
              <a:solidFill>
                <a:srgbClr val="FF3300"/>
              </a:solidFill>
              <a:latin typeface="+mj-ea"/>
              <a:ea typeface="+mj-ea"/>
            </a:rPr>
            <a:t>1500byte</a:t>
          </a:r>
          <a:endParaRPr lang="ja-JP" altLang="en-US" sz="1000">
            <a:solidFill>
              <a:srgbClr val="FF33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242887</xdr:colOff>
      <xdr:row>11</xdr:row>
      <xdr:rowOff>168275</xdr:rowOff>
    </xdr:from>
    <xdr:to>
      <xdr:col>9</xdr:col>
      <xdr:colOff>627062</xdr:colOff>
      <xdr:row>11</xdr:row>
      <xdr:rowOff>168275</xdr:rowOff>
    </xdr:to>
    <xdr:cxnSp macro="">
      <xdr:nvCxnSpPr>
        <xdr:cNvPr id="24" name="直線矢印コネクタ 23"/>
        <xdr:cNvCxnSpPr/>
      </xdr:nvCxnSpPr>
      <xdr:spPr>
        <a:xfrm>
          <a:off x="5043487" y="2054225"/>
          <a:ext cx="1755775" cy="0"/>
        </a:xfrm>
        <a:prstGeom prst="straightConnector1">
          <a:avLst/>
        </a:prstGeom>
        <a:ln>
          <a:solidFill>
            <a:srgbClr val="3399FF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26987</xdr:colOff>
      <xdr:row>12</xdr:row>
      <xdr:rowOff>12699</xdr:rowOff>
    </xdr:from>
    <xdr:to>
      <xdr:col>9</xdr:col>
      <xdr:colOff>244231</xdr:colOff>
      <xdr:row>12</xdr:row>
      <xdr:rowOff>179411</xdr:rowOff>
    </xdr:to>
    <xdr:sp macro="" textlink="">
      <xdr:nvSpPr>
        <xdr:cNvPr id="25" name="テキスト ボックス 36"/>
        <xdr:cNvSpPr txBox="1"/>
      </xdr:nvSpPr>
      <xdr:spPr>
        <a:xfrm>
          <a:off x="5419602" y="2357314"/>
          <a:ext cx="891321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solidFill>
                <a:srgbClr val="3399FF"/>
              </a:solidFill>
              <a:latin typeface="+mj-ea"/>
              <a:ea typeface="+mj-ea"/>
            </a:rPr>
            <a:t>MSS 1460byte</a:t>
          </a:r>
          <a:endParaRPr lang="ja-JP" altLang="en-US" sz="1000">
            <a:solidFill>
              <a:srgbClr val="3399FF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538162</xdr:colOff>
      <xdr:row>10</xdr:row>
      <xdr:rowOff>115888</xdr:rowOff>
    </xdr:from>
    <xdr:to>
      <xdr:col>10</xdr:col>
      <xdr:colOff>538162</xdr:colOff>
      <xdr:row>15</xdr:row>
      <xdr:rowOff>93663</xdr:rowOff>
    </xdr:to>
    <xdr:cxnSp macro="">
      <xdr:nvCxnSpPr>
        <xdr:cNvPr id="26" name="直線コネクタ 25"/>
        <xdr:cNvCxnSpPr/>
      </xdr:nvCxnSpPr>
      <xdr:spPr>
        <a:xfrm>
          <a:off x="7396162" y="1830388"/>
          <a:ext cx="0" cy="835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601662</xdr:colOff>
      <xdr:row>10</xdr:row>
      <xdr:rowOff>119063</xdr:rowOff>
    </xdr:from>
    <xdr:to>
      <xdr:col>1</xdr:col>
      <xdr:colOff>601662</xdr:colOff>
      <xdr:row>15</xdr:row>
      <xdr:rowOff>93663</xdr:rowOff>
    </xdr:to>
    <xdr:cxnSp macro="">
      <xdr:nvCxnSpPr>
        <xdr:cNvPr id="27" name="直線コネクタ 26"/>
        <xdr:cNvCxnSpPr/>
      </xdr:nvCxnSpPr>
      <xdr:spPr>
        <a:xfrm>
          <a:off x="1287462" y="1833563"/>
          <a:ext cx="0" cy="8318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601662</xdr:colOff>
      <xdr:row>15</xdr:row>
      <xdr:rowOff>30163</xdr:rowOff>
    </xdr:from>
    <xdr:to>
      <xdr:col>10</xdr:col>
      <xdr:colOff>538162</xdr:colOff>
      <xdr:row>15</xdr:row>
      <xdr:rowOff>30163</xdr:rowOff>
    </xdr:to>
    <xdr:cxnSp macro="">
      <xdr:nvCxnSpPr>
        <xdr:cNvPr id="28" name="直線矢印コネクタ 27"/>
        <xdr:cNvCxnSpPr/>
      </xdr:nvCxnSpPr>
      <xdr:spPr>
        <a:xfrm>
          <a:off x="1287462" y="2601913"/>
          <a:ext cx="61087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128587</xdr:colOff>
      <xdr:row>15</xdr:row>
      <xdr:rowOff>80963</xdr:rowOff>
    </xdr:from>
    <xdr:to>
      <xdr:col>7</xdr:col>
      <xdr:colOff>576385</xdr:colOff>
      <xdr:row>16</xdr:row>
      <xdr:rowOff>62421</xdr:rowOff>
    </xdr:to>
    <xdr:sp macro="" textlink="">
      <xdr:nvSpPr>
        <xdr:cNvPr id="29" name="テキスト ボックス 43"/>
        <xdr:cNvSpPr txBox="1"/>
      </xdr:nvSpPr>
      <xdr:spPr>
        <a:xfrm>
          <a:off x="3498972" y="3011732"/>
          <a:ext cx="1795951" cy="176843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ko-KR" altLang="en-US" sz="1000">
              <a:latin typeface="+mj-ea"/>
              <a:ea typeface="+mj-ea"/>
            </a:rPr>
            <a:t>프레임길이</a:t>
          </a:r>
          <a:r>
            <a:rPr lang="en-US" altLang="ja-JP" sz="1000">
              <a:latin typeface="+mj-ea"/>
              <a:ea typeface="+mj-ea"/>
            </a:rPr>
            <a:t> 64byte</a:t>
          </a: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1518byte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119062</xdr:colOff>
      <xdr:row>8</xdr:row>
      <xdr:rowOff>61913</xdr:rowOff>
    </xdr:from>
    <xdr:to>
      <xdr:col>1</xdr:col>
      <xdr:colOff>330200</xdr:colOff>
      <xdr:row>10</xdr:row>
      <xdr:rowOff>104775</xdr:rowOff>
    </xdr:to>
    <xdr:sp macro="" textlink="">
      <xdr:nvSpPr>
        <xdr:cNvPr id="30" name="正方形/長方形 29"/>
        <xdr:cNvSpPr/>
      </xdr:nvSpPr>
      <xdr:spPr>
        <a:xfrm>
          <a:off x="119062" y="1433513"/>
          <a:ext cx="896938" cy="385762"/>
        </a:xfrm>
        <a:prstGeom prst="rect">
          <a:avLst/>
        </a:prstGeom>
        <a:solidFill>
          <a:srgbClr val="A568D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</a:rPr>
            <a:t>preamble</a:t>
          </a:r>
        </a:p>
      </xdr:txBody>
    </xdr:sp>
    <xdr:clientData/>
  </xdr:twoCellAnchor>
  <xdr:twoCellAnchor>
    <xdr:from>
      <xdr:col>0</xdr:col>
      <xdr:colOff>276225</xdr:colOff>
      <xdr:row>7</xdr:row>
      <xdr:rowOff>55563</xdr:rowOff>
    </xdr:from>
    <xdr:to>
      <xdr:col>1</xdr:col>
      <xdr:colOff>100012</xdr:colOff>
      <xdr:row>8</xdr:row>
      <xdr:rowOff>26890</xdr:rowOff>
    </xdr:to>
    <xdr:sp macro="" textlink="">
      <xdr:nvSpPr>
        <xdr:cNvPr id="31" name="テキスト ボックス 49"/>
        <xdr:cNvSpPr txBox="1"/>
      </xdr:nvSpPr>
      <xdr:spPr>
        <a:xfrm>
          <a:off x="276225" y="1423255"/>
          <a:ext cx="497864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7Byte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341312</xdr:colOff>
      <xdr:row>8</xdr:row>
      <xdr:rowOff>61913</xdr:rowOff>
    </xdr:from>
    <xdr:to>
      <xdr:col>1</xdr:col>
      <xdr:colOff>601662</xdr:colOff>
      <xdr:row>10</xdr:row>
      <xdr:rowOff>104775</xdr:rowOff>
    </xdr:to>
    <xdr:sp macro="" textlink="">
      <xdr:nvSpPr>
        <xdr:cNvPr id="32" name="正方形/長方形 31"/>
        <xdr:cNvSpPr/>
      </xdr:nvSpPr>
      <xdr:spPr>
        <a:xfrm>
          <a:off x="1027112" y="1433513"/>
          <a:ext cx="260350" cy="385762"/>
        </a:xfrm>
        <a:prstGeom prst="rect">
          <a:avLst/>
        </a:prstGeom>
        <a:solidFill>
          <a:srgbClr val="B2B2B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SFD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273050</xdr:colOff>
      <xdr:row>7</xdr:row>
      <xdr:rowOff>42863</xdr:rowOff>
    </xdr:from>
    <xdr:to>
      <xdr:col>1</xdr:col>
      <xdr:colOff>654050</xdr:colOff>
      <xdr:row>8</xdr:row>
      <xdr:rowOff>14190</xdr:rowOff>
    </xdr:to>
    <xdr:sp macro="" textlink="">
      <xdr:nvSpPr>
        <xdr:cNvPr id="33" name="テキスト ボックス 51"/>
        <xdr:cNvSpPr txBox="1"/>
      </xdr:nvSpPr>
      <xdr:spPr>
        <a:xfrm>
          <a:off x="947127" y="1410555"/>
          <a:ext cx="38100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1byte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538162</xdr:colOff>
      <xdr:row>8</xdr:row>
      <xdr:rowOff>61913</xdr:rowOff>
    </xdr:from>
    <xdr:to>
      <xdr:col>12</xdr:col>
      <xdr:colOff>153987</xdr:colOff>
      <xdr:row>10</xdr:row>
      <xdr:rowOff>104775</xdr:rowOff>
    </xdr:to>
    <xdr:sp macro="" textlink="">
      <xdr:nvSpPr>
        <xdr:cNvPr id="34" name="正方形/長方形 33"/>
        <xdr:cNvSpPr/>
      </xdr:nvSpPr>
      <xdr:spPr>
        <a:xfrm>
          <a:off x="7396162" y="1433513"/>
          <a:ext cx="987425" cy="385762"/>
        </a:xfrm>
        <a:prstGeom prst="rect">
          <a:avLst/>
        </a:prstGeom>
        <a:solidFill>
          <a:srgbClr val="B2B2B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IFG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36512</xdr:colOff>
      <xdr:row>7</xdr:row>
      <xdr:rowOff>42863</xdr:rowOff>
    </xdr:from>
    <xdr:to>
      <xdr:col>11</xdr:col>
      <xdr:colOff>609600</xdr:colOff>
      <xdr:row>8</xdr:row>
      <xdr:rowOff>14190</xdr:rowOff>
    </xdr:to>
    <xdr:sp macro="" textlink="">
      <xdr:nvSpPr>
        <xdr:cNvPr id="35" name="テキスト ボックス 53"/>
        <xdr:cNvSpPr txBox="1"/>
      </xdr:nvSpPr>
      <xdr:spPr>
        <a:xfrm>
          <a:off x="7451358" y="1410555"/>
          <a:ext cx="573088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12byte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76200</xdr:colOff>
      <xdr:row>5</xdr:row>
      <xdr:rowOff>152400</xdr:rowOff>
    </xdr:from>
    <xdr:to>
      <xdr:col>2</xdr:col>
      <xdr:colOff>463550</xdr:colOff>
      <xdr:row>6</xdr:row>
      <xdr:rowOff>133858</xdr:rowOff>
    </xdr:to>
    <xdr:sp macro="" textlink="">
      <xdr:nvSpPr>
        <xdr:cNvPr id="36" name="テキスト ボックス 54"/>
        <xdr:cNvSpPr txBox="1"/>
      </xdr:nvSpPr>
      <xdr:spPr>
        <a:xfrm>
          <a:off x="76200" y="1129323"/>
          <a:ext cx="1735504" cy="176843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00" b="1">
              <a:latin typeface="+mj-ea"/>
              <a:ea typeface="+mj-ea"/>
            </a:rPr>
            <a:t>■</a:t>
          </a:r>
          <a:r>
            <a:rPr lang="ko-KR" altLang="en-US" sz="1000" b="1">
              <a:latin typeface="+mj-ea"/>
              <a:ea typeface="+mj-ea"/>
            </a:rPr>
            <a:t>보통의 이더넷 프레임 길이</a:t>
          </a:r>
        </a:p>
      </xdr:txBody>
    </xdr:sp>
    <xdr:clientData/>
  </xdr:twoCellAnchor>
  <xdr:twoCellAnchor>
    <xdr:from>
      <xdr:col>6</xdr:col>
      <xdr:colOff>388937</xdr:colOff>
      <xdr:row>19</xdr:row>
      <xdr:rowOff>80963</xdr:rowOff>
    </xdr:from>
    <xdr:to>
      <xdr:col>11</xdr:col>
      <xdr:colOff>147637</xdr:colOff>
      <xdr:row>20</xdr:row>
      <xdr:rowOff>77788</xdr:rowOff>
    </xdr:to>
    <xdr:sp macro="" textlink="">
      <xdr:nvSpPr>
        <xdr:cNvPr id="37" name="正方形/長方形 36"/>
        <xdr:cNvSpPr/>
      </xdr:nvSpPr>
      <xdr:spPr>
        <a:xfrm>
          <a:off x="4503737" y="3338513"/>
          <a:ext cx="3187700" cy="168275"/>
        </a:xfrm>
        <a:prstGeom prst="rect">
          <a:avLst/>
        </a:prstGeom>
        <a:solidFill>
          <a:srgbClr val="C1DCA8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Data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571500</xdr:colOff>
      <xdr:row>19</xdr:row>
      <xdr:rowOff>79375</xdr:rowOff>
    </xdr:from>
    <xdr:to>
      <xdr:col>3</xdr:col>
      <xdr:colOff>122237</xdr:colOff>
      <xdr:row>21</xdr:row>
      <xdr:rowOff>122238</xdr:rowOff>
    </xdr:to>
    <xdr:sp macro="" textlink="">
      <xdr:nvSpPr>
        <xdr:cNvPr id="38" name="正方形/長方形 37"/>
        <xdr:cNvSpPr/>
      </xdr:nvSpPr>
      <xdr:spPr>
        <a:xfrm>
          <a:off x="1257300" y="3336925"/>
          <a:ext cx="922337" cy="385763"/>
        </a:xfrm>
        <a:prstGeom prst="rect">
          <a:avLst/>
        </a:prstGeom>
        <a:solidFill>
          <a:srgbClr val="99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src MAC</a:t>
          </a:r>
        </a:p>
      </xdr:txBody>
    </xdr:sp>
    <xdr:clientData/>
  </xdr:twoCellAnchor>
  <xdr:twoCellAnchor>
    <xdr:from>
      <xdr:col>3</xdr:col>
      <xdr:colOff>128587</xdr:colOff>
      <xdr:row>19</xdr:row>
      <xdr:rowOff>80963</xdr:rowOff>
    </xdr:from>
    <xdr:to>
      <xdr:col>4</xdr:col>
      <xdr:colOff>366712</xdr:colOff>
      <xdr:row>21</xdr:row>
      <xdr:rowOff>123825</xdr:rowOff>
    </xdr:to>
    <xdr:sp macro="" textlink="">
      <xdr:nvSpPr>
        <xdr:cNvPr id="39" name="正方形/長方形 38"/>
        <xdr:cNvSpPr/>
      </xdr:nvSpPr>
      <xdr:spPr>
        <a:xfrm>
          <a:off x="2185987" y="3338513"/>
          <a:ext cx="923925" cy="385762"/>
        </a:xfrm>
        <a:prstGeom prst="rect">
          <a:avLst/>
        </a:prstGeom>
        <a:solidFill>
          <a:srgbClr val="99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dst MAC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614362</xdr:colOff>
      <xdr:row>19</xdr:row>
      <xdr:rowOff>77788</xdr:rowOff>
    </xdr:from>
    <xdr:to>
      <xdr:col>6</xdr:col>
      <xdr:colOff>388937</xdr:colOff>
      <xdr:row>21</xdr:row>
      <xdr:rowOff>120650</xdr:rowOff>
    </xdr:to>
    <xdr:sp macro="" textlink="">
      <xdr:nvSpPr>
        <xdr:cNvPr id="40" name="正方形/長方形 39"/>
        <xdr:cNvSpPr/>
      </xdr:nvSpPr>
      <xdr:spPr>
        <a:xfrm>
          <a:off x="4043362" y="3335338"/>
          <a:ext cx="460375" cy="385762"/>
        </a:xfrm>
        <a:prstGeom prst="rect">
          <a:avLst/>
        </a:prstGeom>
        <a:solidFill>
          <a:srgbClr val="FFCCCC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Type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388937</xdr:colOff>
      <xdr:row>20</xdr:row>
      <xdr:rowOff>77788</xdr:rowOff>
    </xdr:from>
    <xdr:to>
      <xdr:col>7</xdr:col>
      <xdr:colOff>390525</xdr:colOff>
      <xdr:row>21</xdr:row>
      <xdr:rowOff>123825</xdr:rowOff>
    </xdr:to>
    <xdr:sp macro="" textlink="">
      <xdr:nvSpPr>
        <xdr:cNvPr id="41" name="Rectangle 8"/>
        <xdr:cNvSpPr>
          <a:spLocks/>
        </xdr:cNvSpPr>
      </xdr:nvSpPr>
      <xdr:spPr bwMode="auto">
        <a:xfrm>
          <a:off x="4503737" y="3506788"/>
          <a:ext cx="687388" cy="217487"/>
        </a:xfrm>
        <a:prstGeom prst="rect">
          <a:avLst/>
        </a:prstGeom>
        <a:solidFill>
          <a:srgbClr val="99FF99"/>
        </a:solidFill>
        <a:ln w="9525" cap="flat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</xdr:spPr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latin typeface="+mj-ea"/>
              <a:ea typeface="+mj-ea"/>
            </a:rPr>
            <a:t>IP Header</a:t>
          </a:r>
        </a:p>
      </xdr:txBody>
    </xdr:sp>
    <xdr:clientData/>
  </xdr:twoCellAnchor>
  <xdr:twoCellAnchor>
    <xdr:from>
      <xdr:col>7</xdr:col>
      <xdr:colOff>396875</xdr:colOff>
      <xdr:row>20</xdr:row>
      <xdr:rowOff>77788</xdr:rowOff>
    </xdr:from>
    <xdr:to>
      <xdr:col>8</xdr:col>
      <xdr:colOff>449262</xdr:colOff>
      <xdr:row>21</xdr:row>
      <xdr:rowOff>123825</xdr:rowOff>
    </xdr:to>
    <xdr:sp macro="" textlink="">
      <xdr:nvSpPr>
        <xdr:cNvPr id="42" name="Rectangle 9"/>
        <xdr:cNvSpPr>
          <a:spLocks/>
        </xdr:cNvSpPr>
      </xdr:nvSpPr>
      <xdr:spPr bwMode="auto">
        <a:xfrm>
          <a:off x="5197475" y="3506788"/>
          <a:ext cx="738187" cy="217487"/>
        </a:xfrm>
        <a:prstGeom prst="rect">
          <a:avLst/>
        </a:prstGeom>
        <a:solidFill>
          <a:srgbClr val="93DC7A"/>
        </a:solidFill>
        <a:ln w="9525" cap="flat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</xdr:spPr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latin typeface="+mj-ea"/>
              <a:ea typeface="+mj-ea"/>
            </a:rPr>
            <a:t>TCP Header</a:t>
          </a:r>
        </a:p>
      </xdr:txBody>
    </xdr:sp>
    <xdr:clientData/>
  </xdr:twoCellAnchor>
  <xdr:twoCellAnchor>
    <xdr:from>
      <xdr:col>8</xdr:col>
      <xdr:colOff>455612</xdr:colOff>
      <xdr:row>20</xdr:row>
      <xdr:rowOff>77788</xdr:rowOff>
    </xdr:from>
    <xdr:to>
      <xdr:col>11</xdr:col>
      <xdr:colOff>147637</xdr:colOff>
      <xdr:row>21</xdr:row>
      <xdr:rowOff>123825</xdr:rowOff>
    </xdr:to>
    <xdr:sp macro="" textlink="">
      <xdr:nvSpPr>
        <xdr:cNvPr id="43" name="Rectangle 10"/>
        <xdr:cNvSpPr>
          <a:spLocks/>
        </xdr:cNvSpPr>
      </xdr:nvSpPr>
      <xdr:spPr bwMode="auto">
        <a:xfrm>
          <a:off x="5942012" y="3506788"/>
          <a:ext cx="1749425" cy="217487"/>
        </a:xfrm>
        <a:prstGeom prst="rect">
          <a:avLst/>
        </a:prstGeom>
        <a:solidFill>
          <a:srgbClr val="D5DCD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en-US" altLang="ja-JP" sz="1000">
              <a:latin typeface="ＭＳ Ｐゴシック" pitchFamily="50" charset="-128"/>
              <a:ea typeface="メイリオ" pitchFamily="50" charset="-128"/>
              <a:cs typeface="メイリオ" pitchFamily="50" charset="-128"/>
              <a:sym typeface="メイリオ" pitchFamily="50" charset="-128"/>
            </a:rPr>
            <a:t>Data</a:t>
          </a:r>
          <a:endParaRPr lang="ja-JP" altLang="en-US" sz="1000">
            <a:latin typeface="ＭＳ Ｐゴシック" pitchFamily="50" charset="-128"/>
            <a:ea typeface="メイリオ" pitchFamily="50" charset="-128"/>
            <a:cs typeface="メイリオ" pitchFamily="50" charset="-128"/>
            <a:sym typeface="メイリオ" pitchFamily="50" charset="-128"/>
          </a:endParaRPr>
        </a:p>
      </xdr:txBody>
    </xdr:sp>
    <xdr:clientData/>
  </xdr:twoCellAnchor>
  <xdr:twoCellAnchor>
    <xdr:from>
      <xdr:col>11</xdr:col>
      <xdr:colOff>147637</xdr:colOff>
      <xdr:row>19</xdr:row>
      <xdr:rowOff>80963</xdr:rowOff>
    </xdr:from>
    <xdr:to>
      <xdr:col>12</xdr:col>
      <xdr:colOff>58737</xdr:colOff>
      <xdr:row>21</xdr:row>
      <xdr:rowOff>123825</xdr:rowOff>
    </xdr:to>
    <xdr:sp macro="" textlink="">
      <xdr:nvSpPr>
        <xdr:cNvPr id="44" name="正方形/長方形 43"/>
        <xdr:cNvSpPr/>
      </xdr:nvSpPr>
      <xdr:spPr>
        <a:xfrm>
          <a:off x="7691437" y="3338513"/>
          <a:ext cx="596900" cy="385762"/>
        </a:xfrm>
        <a:prstGeom prst="rect">
          <a:avLst/>
        </a:prstGeom>
        <a:solidFill>
          <a:srgbClr val="00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FCS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136525</xdr:colOff>
      <xdr:row>18</xdr:row>
      <xdr:rowOff>57150</xdr:rowOff>
    </xdr:from>
    <xdr:to>
      <xdr:col>2</xdr:col>
      <xdr:colOff>517525</xdr:colOff>
      <xdr:row>19</xdr:row>
      <xdr:rowOff>28477</xdr:rowOff>
    </xdr:to>
    <xdr:sp macro="" textlink="">
      <xdr:nvSpPr>
        <xdr:cNvPr id="45" name="テキスト ボックス 63"/>
        <xdr:cNvSpPr txBox="1"/>
      </xdr:nvSpPr>
      <xdr:spPr>
        <a:xfrm>
          <a:off x="1484679" y="3574073"/>
          <a:ext cx="38100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6byte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400050</xdr:colOff>
      <xdr:row>18</xdr:row>
      <xdr:rowOff>57150</xdr:rowOff>
    </xdr:from>
    <xdr:to>
      <xdr:col>4</xdr:col>
      <xdr:colOff>95250</xdr:colOff>
      <xdr:row>19</xdr:row>
      <xdr:rowOff>28477</xdr:rowOff>
    </xdr:to>
    <xdr:sp macro="" textlink="">
      <xdr:nvSpPr>
        <xdr:cNvPr id="46" name="テキスト ボックス 64"/>
        <xdr:cNvSpPr txBox="1"/>
      </xdr:nvSpPr>
      <xdr:spPr>
        <a:xfrm>
          <a:off x="2422281" y="3574073"/>
          <a:ext cx="369277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6byte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655637</xdr:colOff>
      <xdr:row>18</xdr:row>
      <xdr:rowOff>65088</xdr:rowOff>
    </xdr:from>
    <xdr:to>
      <xdr:col>6</xdr:col>
      <xdr:colOff>350837</xdr:colOff>
      <xdr:row>19</xdr:row>
      <xdr:rowOff>36415</xdr:rowOff>
    </xdr:to>
    <xdr:sp macro="" textlink="">
      <xdr:nvSpPr>
        <xdr:cNvPr id="47" name="テキスト ボックス 65"/>
        <xdr:cNvSpPr txBox="1"/>
      </xdr:nvSpPr>
      <xdr:spPr>
        <a:xfrm>
          <a:off x="4026022" y="3582011"/>
          <a:ext cx="369277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354012</xdr:colOff>
      <xdr:row>18</xdr:row>
      <xdr:rowOff>55563</xdr:rowOff>
    </xdr:from>
    <xdr:to>
      <xdr:col>9</xdr:col>
      <xdr:colOff>498475</xdr:colOff>
      <xdr:row>19</xdr:row>
      <xdr:rowOff>26890</xdr:rowOff>
    </xdr:to>
    <xdr:sp macro="" textlink="">
      <xdr:nvSpPr>
        <xdr:cNvPr id="48" name="テキスト ボックス 66"/>
        <xdr:cNvSpPr txBox="1"/>
      </xdr:nvSpPr>
      <xdr:spPr>
        <a:xfrm>
          <a:off x="5746627" y="3572486"/>
          <a:ext cx="81854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46</a:t>
          </a: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1500byte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255587</xdr:colOff>
      <xdr:row>18</xdr:row>
      <xdr:rowOff>52388</xdr:rowOff>
    </xdr:from>
    <xdr:to>
      <xdr:col>11</xdr:col>
      <xdr:colOff>636587</xdr:colOff>
      <xdr:row>19</xdr:row>
      <xdr:rowOff>23715</xdr:rowOff>
    </xdr:to>
    <xdr:sp macro="" textlink="">
      <xdr:nvSpPr>
        <xdr:cNvPr id="49" name="テキスト ボックス 67"/>
        <xdr:cNvSpPr txBox="1"/>
      </xdr:nvSpPr>
      <xdr:spPr>
        <a:xfrm>
          <a:off x="7670433" y="3569311"/>
          <a:ext cx="38100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4byte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506412</xdr:colOff>
      <xdr:row>21</xdr:row>
      <xdr:rowOff>150813</xdr:rowOff>
    </xdr:from>
    <xdr:to>
      <xdr:col>7</xdr:col>
      <xdr:colOff>266700</xdr:colOff>
      <xdr:row>22</xdr:row>
      <xdr:rowOff>122140</xdr:rowOff>
    </xdr:to>
    <xdr:sp macro="" textlink="">
      <xdr:nvSpPr>
        <xdr:cNvPr id="50" name="テキスト ボックス 68"/>
        <xdr:cNvSpPr txBox="1"/>
      </xdr:nvSpPr>
      <xdr:spPr>
        <a:xfrm>
          <a:off x="4550874" y="4253890"/>
          <a:ext cx="434364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538162</xdr:colOff>
      <xdr:row>21</xdr:row>
      <xdr:rowOff>149225</xdr:rowOff>
    </xdr:from>
    <xdr:to>
      <xdr:col>8</xdr:col>
      <xdr:colOff>296862</xdr:colOff>
      <xdr:row>22</xdr:row>
      <xdr:rowOff>120552</xdr:rowOff>
    </xdr:to>
    <xdr:sp macro="" textlink="">
      <xdr:nvSpPr>
        <xdr:cNvPr id="51" name="テキスト ボックス 69"/>
        <xdr:cNvSpPr txBox="1"/>
      </xdr:nvSpPr>
      <xdr:spPr>
        <a:xfrm>
          <a:off x="5256700" y="4252302"/>
          <a:ext cx="432777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354012</xdr:colOff>
      <xdr:row>21</xdr:row>
      <xdr:rowOff>147543</xdr:rowOff>
    </xdr:from>
    <xdr:to>
      <xdr:col>10</xdr:col>
      <xdr:colOff>241300</xdr:colOff>
      <xdr:row>22</xdr:row>
      <xdr:rowOff>118870</xdr:rowOff>
    </xdr:to>
    <xdr:sp macro="" textlink="">
      <xdr:nvSpPr>
        <xdr:cNvPr id="52" name="テキスト ボックス 70"/>
        <xdr:cNvSpPr txBox="1"/>
      </xdr:nvSpPr>
      <xdr:spPr>
        <a:xfrm>
          <a:off x="6420704" y="4250620"/>
          <a:ext cx="561365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1460byte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388937</xdr:colOff>
      <xdr:row>21</xdr:row>
      <xdr:rowOff>123825</xdr:rowOff>
    </xdr:from>
    <xdr:to>
      <xdr:col>6</xdr:col>
      <xdr:colOff>388937</xdr:colOff>
      <xdr:row>24</xdr:row>
      <xdr:rowOff>168275</xdr:rowOff>
    </xdr:to>
    <xdr:cxnSp macro="">
      <xdr:nvCxnSpPr>
        <xdr:cNvPr id="53" name="直線コネクタ 52"/>
        <xdr:cNvCxnSpPr/>
      </xdr:nvCxnSpPr>
      <xdr:spPr>
        <a:xfrm>
          <a:off x="4503737" y="3724275"/>
          <a:ext cx="0" cy="5588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147637</xdr:colOff>
      <xdr:row>21</xdr:row>
      <xdr:rowOff>120650</xdr:rowOff>
    </xdr:from>
    <xdr:to>
      <xdr:col>11</xdr:col>
      <xdr:colOff>147637</xdr:colOff>
      <xdr:row>24</xdr:row>
      <xdr:rowOff>168275</xdr:rowOff>
    </xdr:to>
    <xdr:cxnSp macro="">
      <xdr:nvCxnSpPr>
        <xdr:cNvPr id="54" name="直線コネクタ 53"/>
        <xdr:cNvCxnSpPr/>
      </xdr:nvCxnSpPr>
      <xdr:spPr>
        <a:xfrm>
          <a:off x="7691437" y="3721100"/>
          <a:ext cx="0" cy="5619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455612</xdr:colOff>
      <xdr:row>21</xdr:row>
      <xdr:rowOff>131763</xdr:rowOff>
    </xdr:from>
    <xdr:to>
      <xdr:col>8</xdr:col>
      <xdr:colOff>455612</xdr:colOff>
      <xdr:row>24</xdr:row>
      <xdr:rowOff>30163</xdr:rowOff>
    </xdr:to>
    <xdr:cxnSp macro="">
      <xdr:nvCxnSpPr>
        <xdr:cNvPr id="55" name="直線コネクタ 54"/>
        <xdr:cNvCxnSpPr/>
      </xdr:nvCxnSpPr>
      <xdr:spPr>
        <a:xfrm>
          <a:off x="5942012" y="3732213"/>
          <a:ext cx="0" cy="412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398462</xdr:colOff>
      <xdr:row>24</xdr:row>
      <xdr:rowOff>142875</xdr:rowOff>
    </xdr:from>
    <xdr:to>
      <xdr:col>11</xdr:col>
      <xdr:colOff>157162</xdr:colOff>
      <xdr:row>24</xdr:row>
      <xdr:rowOff>142875</xdr:rowOff>
    </xdr:to>
    <xdr:cxnSp macro="">
      <xdr:nvCxnSpPr>
        <xdr:cNvPr id="56" name="直線矢印コネクタ 55"/>
        <xdr:cNvCxnSpPr/>
      </xdr:nvCxnSpPr>
      <xdr:spPr>
        <a:xfrm>
          <a:off x="4513262" y="4257675"/>
          <a:ext cx="3187700" cy="0"/>
        </a:xfrm>
        <a:prstGeom prst="straightConnector1">
          <a:avLst/>
        </a:prstGeom>
        <a:ln>
          <a:solidFill>
            <a:srgbClr val="FF33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577850</xdr:colOff>
      <xdr:row>24</xdr:row>
      <xdr:rowOff>160339</xdr:rowOff>
    </xdr:from>
    <xdr:to>
      <xdr:col>9</xdr:col>
      <xdr:colOff>644770</xdr:colOff>
      <xdr:row>25</xdr:row>
      <xdr:rowOff>131667</xdr:rowOff>
    </xdr:to>
    <xdr:sp macro="" textlink="">
      <xdr:nvSpPr>
        <xdr:cNvPr id="57" name="テキスト ボックス 75"/>
        <xdr:cNvSpPr txBox="1"/>
      </xdr:nvSpPr>
      <xdr:spPr>
        <a:xfrm>
          <a:off x="5296388" y="4849570"/>
          <a:ext cx="1415074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solidFill>
                <a:srgbClr val="FF3300"/>
              </a:solidFill>
              <a:latin typeface="+mj-ea"/>
              <a:ea typeface="+mj-ea"/>
            </a:rPr>
            <a:t>MTU 46byte</a:t>
          </a:r>
          <a:r>
            <a:rPr lang="ja-JP" altLang="en-US" sz="1000">
              <a:solidFill>
                <a:srgbClr val="FF3300"/>
              </a:solidFill>
              <a:latin typeface="+mj-ea"/>
              <a:ea typeface="+mj-ea"/>
            </a:rPr>
            <a:t>～</a:t>
          </a:r>
          <a:r>
            <a:rPr lang="en-US" altLang="ja-JP" sz="1000">
              <a:solidFill>
                <a:srgbClr val="FF3300"/>
              </a:solidFill>
              <a:latin typeface="+mj-ea"/>
              <a:ea typeface="+mj-ea"/>
            </a:rPr>
            <a:t>1500byte</a:t>
          </a:r>
          <a:endParaRPr lang="ja-JP" altLang="en-US" sz="1000">
            <a:solidFill>
              <a:srgbClr val="FF33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449262</xdr:colOff>
      <xdr:row>23</xdr:row>
      <xdr:rowOff>12700</xdr:rowOff>
    </xdr:from>
    <xdr:to>
      <xdr:col>11</xdr:col>
      <xdr:colOff>147637</xdr:colOff>
      <xdr:row>23</xdr:row>
      <xdr:rowOff>12700</xdr:rowOff>
    </xdr:to>
    <xdr:cxnSp macro="">
      <xdr:nvCxnSpPr>
        <xdr:cNvPr id="58" name="直線矢印コネクタ 57"/>
        <xdr:cNvCxnSpPr/>
      </xdr:nvCxnSpPr>
      <xdr:spPr>
        <a:xfrm>
          <a:off x="5935662" y="3956050"/>
          <a:ext cx="1755775" cy="0"/>
        </a:xfrm>
        <a:prstGeom prst="straightConnector1">
          <a:avLst/>
        </a:prstGeom>
        <a:ln>
          <a:solidFill>
            <a:srgbClr val="3399FF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23</xdr:row>
      <xdr:rowOff>30163</xdr:rowOff>
    </xdr:from>
    <xdr:to>
      <xdr:col>10</xdr:col>
      <xdr:colOff>410308</xdr:colOff>
      <xdr:row>24</xdr:row>
      <xdr:rowOff>1490</xdr:rowOff>
    </xdr:to>
    <xdr:sp macro="" textlink="">
      <xdr:nvSpPr>
        <xdr:cNvPr id="59" name="テキスト ボックス 77"/>
        <xdr:cNvSpPr txBox="1"/>
      </xdr:nvSpPr>
      <xdr:spPr>
        <a:xfrm>
          <a:off x="6247667" y="4524009"/>
          <a:ext cx="90341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solidFill>
                <a:srgbClr val="3399FF"/>
              </a:solidFill>
              <a:latin typeface="+mj-ea"/>
              <a:ea typeface="+mj-ea"/>
            </a:rPr>
            <a:t>MSS 1460byte</a:t>
          </a:r>
          <a:endParaRPr lang="ja-JP" altLang="en-US" sz="1000">
            <a:solidFill>
              <a:srgbClr val="3399FF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58737</xdr:colOff>
      <xdr:row>21</xdr:row>
      <xdr:rowOff>131763</xdr:rowOff>
    </xdr:from>
    <xdr:to>
      <xdr:col>12</xdr:col>
      <xdr:colOff>58737</xdr:colOff>
      <xdr:row>26</xdr:row>
      <xdr:rowOff>111125</xdr:rowOff>
    </xdr:to>
    <xdr:cxnSp macro="">
      <xdr:nvCxnSpPr>
        <xdr:cNvPr id="60" name="直線コネクタ 59"/>
        <xdr:cNvCxnSpPr/>
      </xdr:nvCxnSpPr>
      <xdr:spPr>
        <a:xfrm>
          <a:off x="8288337" y="3732213"/>
          <a:ext cx="0" cy="83661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21</xdr:row>
      <xdr:rowOff>134938</xdr:rowOff>
    </xdr:from>
    <xdr:to>
      <xdr:col>1</xdr:col>
      <xdr:colOff>571500</xdr:colOff>
      <xdr:row>26</xdr:row>
      <xdr:rowOff>111125</xdr:rowOff>
    </xdr:to>
    <xdr:cxnSp macro="">
      <xdr:nvCxnSpPr>
        <xdr:cNvPr id="61" name="直線コネクタ 60"/>
        <xdr:cNvCxnSpPr/>
      </xdr:nvCxnSpPr>
      <xdr:spPr>
        <a:xfrm>
          <a:off x="1257300" y="3735388"/>
          <a:ext cx="0" cy="83343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26</xdr:row>
      <xdr:rowOff>46038</xdr:rowOff>
    </xdr:from>
    <xdr:to>
      <xdr:col>12</xdr:col>
      <xdr:colOff>58737</xdr:colOff>
      <xdr:row>26</xdr:row>
      <xdr:rowOff>46038</xdr:rowOff>
    </xdr:to>
    <xdr:cxnSp macro="">
      <xdr:nvCxnSpPr>
        <xdr:cNvPr id="62" name="直線矢印コネクタ 61"/>
        <xdr:cNvCxnSpPr/>
      </xdr:nvCxnSpPr>
      <xdr:spPr>
        <a:xfrm>
          <a:off x="1257300" y="4503738"/>
          <a:ext cx="703103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322262</xdr:colOff>
      <xdr:row>26</xdr:row>
      <xdr:rowOff>96838</xdr:rowOff>
    </xdr:from>
    <xdr:to>
      <xdr:col>8</xdr:col>
      <xdr:colOff>29308</xdr:colOff>
      <xdr:row>27</xdr:row>
      <xdr:rowOff>78296</xdr:rowOff>
    </xdr:to>
    <xdr:sp macro="" textlink="">
      <xdr:nvSpPr>
        <xdr:cNvPr id="63" name="テキスト ボックス 81"/>
        <xdr:cNvSpPr txBox="1"/>
      </xdr:nvSpPr>
      <xdr:spPr>
        <a:xfrm>
          <a:off x="3692647" y="5176838"/>
          <a:ext cx="1729276" cy="176843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ko-KR" altLang="en-US" sz="1000">
              <a:latin typeface="+mj-ea"/>
              <a:ea typeface="+mj-ea"/>
            </a:rPr>
            <a:t>프레임 길이</a:t>
          </a:r>
          <a:r>
            <a:rPr lang="en-US" altLang="ja-JP" sz="1000">
              <a:latin typeface="+mj-ea"/>
              <a:ea typeface="+mj-ea"/>
            </a:rPr>
            <a:t> 68byte</a:t>
          </a: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1522byte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96837</xdr:colOff>
      <xdr:row>19</xdr:row>
      <xdr:rowOff>77788</xdr:rowOff>
    </xdr:from>
    <xdr:to>
      <xdr:col>1</xdr:col>
      <xdr:colOff>307975</xdr:colOff>
      <xdr:row>21</xdr:row>
      <xdr:rowOff>120650</xdr:rowOff>
    </xdr:to>
    <xdr:sp macro="" textlink="">
      <xdr:nvSpPr>
        <xdr:cNvPr id="64" name="正方形/長方形 63"/>
        <xdr:cNvSpPr/>
      </xdr:nvSpPr>
      <xdr:spPr>
        <a:xfrm>
          <a:off x="96837" y="3335338"/>
          <a:ext cx="896938" cy="385762"/>
        </a:xfrm>
        <a:prstGeom prst="rect">
          <a:avLst/>
        </a:prstGeom>
        <a:solidFill>
          <a:srgbClr val="A568D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</a:rPr>
            <a:t>preamble</a:t>
          </a:r>
          <a:endParaRPr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246062</xdr:colOff>
      <xdr:row>18</xdr:row>
      <xdr:rowOff>71438</xdr:rowOff>
    </xdr:from>
    <xdr:to>
      <xdr:col>1</xdr:col>
      <xdr:colOff>69850</xdr:colOff>
      <xdr:row>19</xdr:row>
      <xdr:rowOff>42765</xdr:rowOff>
    </xdr:to>
    <xdr:sp macro="" textlink="">
      <xdr:nvSpPr>
        <xdr:cNvPr id="65" name="テキスト ボックス 83"/>
        <xdr:cNvSpPr txBox="1"/>
      </xdr:nvSpPr>
      <xdr:spPr>
        <a:xfrm>
          <a:off x="246062" y="3588361"/>
          <a:ext cx="497865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7byte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309562</xdr:colOff>
      <xdr:row>19</xdr:row>
      <xdr:rowOff>77788</xdr:rowOff>
    </xdr:from>
    <xdr:to>
      <xdr:col>1</xdr:col>
      <xdr:colOff>571500</xdr:colOff>
      <xdr:row>21</xdr:row>
      <xdr:rowOff>120650</xdr:rowOff>
    </xdr:to>
    <xdr:sp macro="" textlink="">
      <xdr:nvSpPr>
        <xdr:cNvPr id="66" name="正方形/長方形 65"/>
        <xdr:cNvSpPr/>
      </xdr:nvSpPr>
      <xdr:spPr>
        <a:xfrm>
          <a:off x="995362" y="3335338"/>
          <a:ext cx="261938" cy="385762"/>
        </a:xfrm>
        <a:prstGeom prst="rect">
          <a:avLst/>
        </a:prstGeom>
        <a:solidFill>
          <a:srgbClr val="B2B2B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SFD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242887</xdr:colOff>
      <xdr:row>18</xdr:row>
      <xdr:rowOff>58738</xdr:rowOff>
    </xdr:from>
    <xdr:to>
      <xdr:col>1</xdr:col>
      <xdr:colOff>623887</xdr:colOff>
      <xdr:row>19</xdr:row>
      <xdr:rowOff>30065</xdr:rowOff>
    </xdr:to>
    <xdr:sp macro="" textlink="">
      <xdr:nvSpPr>
        <xdr:cNvPr id="67" name="テキスト ボックス 85"/>
        <xdr:cNvSpPr txBox="1"/>
      </xdr:nvSpPr>
      <xdr:spPr>
        <a:xfrm>
          <a:off x="916964" y="3575661"/>
          <a:ext cx="38100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1byte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58737</xdr:colOff>
      <xdr:row>19</xdr:row>
      <xdr:rowOff>77788</xdr:rowOff>
    </xdr:from>
    <xdr:to>
      <xdr:col>13</xdr:col>
      <xdr:colOff>360362</xdr:colOff>
      <xdr:row>21</xdr:row>
      <xdr:rowOff>120650</xdr:rowOff>
    </xdr:to>
    <xdr:sp macro="" textlink="">
      <xdr:nvSpPr>
        <xdr:cNvPr id="68" name="正方形/長方形 67"/>
        <xdr:cNvSpPr/>
      </xdr:nvSpPr>
      <xdr:spPr>
        <a:xfrm>
          <a:off x="8288337" y="3335338"/>
          <a:ext cx="987425" cy="385762"/>
        </a:xfrm>
        <a:prstGeom prst="rect">
          <a:avLst/>
        </a:prstGeom>
        <a:solidFill>
          <a:srgbClr val="B2B2B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IFG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242887</xdr:colOff>
      <xdr:row>18</xdr:row>
      <xdr:rowOff>58738</xdr:rowOff>
    </xdr:from>
    <xdr:to>
      <xdr:col>13</xdr:col>
      <xdr:colOff>130175</xdr:colOff>
      <xdr:row>19</xdr:row>
      <xdr:rowOff>30065</xdr:rowOff>
    </xdr:to>
    <xdr:sp macro="" textlink="">
      <xdr:nvSpPr>
        <xdr:cNvPr id="69" name="テキスト ボックス 87"/>
        <xdr:cNvSpPr txBox="1"/>
      </xdr:nvSpPr>
      <xdr:spPr>
        <a:xfrm>
          <a:off x="8331810" y="3575661"/>
          <a:ext cx="561365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12byte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139700</xdr:colOff>
      <xdr:row>16</xdr:row>
      <xdr:rowOff>168275</xdr:rowOff>
    </xdr:from>
    <xdr:to>
      <xdr:col>4</xdr:col>
      <xdr:colOff>134937</xdr:colOff>
      <xdr:row>17</xdr:row>
      <xdr:rowOff>149734</xdr:rowOff>
    </xdr:to>
    <xdr:sp macro="" textlink="">
      <xdr:nvSpPr>
        <xdr:cNvPr id="70" name="テキスト ボックス 88"/>
        <xdr:cNvSpPr txBox="1"/>
      </xdr:nvSpPr>
      <xdr:spPr>
        <a:xfrm>
          <a:off x="139700" y="3294429"/>
          <a:ext cx="2691545" cy="176843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00" b="1">
              <a:latin typeface="+mj-ea"/>
              <a:ea typeface="+mj-ea"/>
            </a:rPr>
            <a:t>■</a:t>
          </a:r>
          <a:r>
            <a:rPr lang="en-US" altLang="ja-JP" sz="1000" b="1">
              <a:latin typeface="+mj-ea"/>
              <a:ea typeface="+mj-ea"/>
            </a:rPr>
            <a:t>VLAN</a:t>
          </a:r>
          <a:r>
            <a:rPr lang="ko-KR" altLang="en-US" sz="1000" b="1">
              <a:latin typeface="+mj-ea"/>
              <a:ea typeface="+mj-ea"/>
            </a:rPr>
            <a:t>태그가 붙은 이더넷 프레임</a:t>
          </a:r>
          <a:r>
            <a:rPr lang="ko-KR" altLang="en-US" sz="1000" b="1" baseline="0">
              <a:latin typeface="+mj-ea"/>
              <a:ea typeface="+mj-ea"/>
            </a:rPr>
            <a:t> 길이</a:t>
          </a:r>
          <a:endParaRPr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376237</xdr:colOff>
      <xdr:row>19</xdr:row>
      <xdr:rowOff>77788</xdr:rowOff>
    </xdr:from>
    <xdr:to>
      <xdr:col>5</xdr:col>
      <xdr:colOff>152400</xdr:colOff>
      <xdr:row>21</xdr:row>
      <xdr:rowOff>120650</xdr:rowOff>
    </xdr:to>
    <xdr:sp macro="" textlink="">
      <xdr:nvSpPr>
        <xdr:cNvPr id="71" name="正方形/長方形 70"/>
        <xdr:cNvSpPr/>
      </xdr:nvSpPr>
      <xdr:spPr>
        <a:xfrm>
          <a:off x="3119437" y="3335338"/>
          <a:ext cx="461963" cy="385762"/>
        </a:xfrm>
        <a:prstGeom prst="rect">
          <a:avLst/>
        </a:prstGeom>
        <a:solidFill>
          <a:srgbClr val="FFC0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Type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152400</xdr:colOff>
      <xdr:row>19</xdr:row>
      <xdr:rowOff>77788</xdr:rowOff>
    </xdr:from>
    <xdr:to>
      <xdr:col>5</xdr:col>
      <xdr:colOff>612775</xdr:colOff>
      <xdr:row>21</xdr:row>
      <xdr:rowOff>120650</xdr:rowOff>
    </xdr:to>
    <xdr:sp macro="" textlink="">
      <xdr:nvSpPr>
        <xdr:cNvPr id="72" name="正方形/長方形 71"/>
        <xdr:cNvSpPr/>
      </xdr:nvSpPr>
      <xdr:spPr>
        <a:xfrm>
          <a:off x="3581400" y="3335338"/>
          <a:ext cx="460375" cy="385762"/>
        </a:xfrm>
        <a:prstGeom prst="rect">
          <a:avLst/>
        </a:prstGeom>
        <a:solidFill>
          <a:srgbClr val="FFC0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TCI</a:t>
          </a:r>
        </a:p>
        <a:p>
          <a:pPr algn="ctr">
            <a:defRPr/>
          </a:pPr>
          <a:r>
            <a:rPr lang="en-US" altLang="ja-JP" sz="800">
              <a:solidFill>
                <a:schemeClr val="tx1"/>
              </a:solidFill>
              <a:latin typeface="+mj-ea"/>
              <a:ea typeface="+mj-ea"/>
            </a:rPr>
            <a:t>(VLANID)</a:t>
          </a:r>
          <a:endParaRPr lang="ja-JP" altLang="en-US" sz="8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431800</xdr:colOff>
      <xdr:row>18</xdr:row>
      <xdr:rowOff>61913</xdr:rowOff>
    </xdr:from>
    <xdr:to>
      <xdr:col>5</xdr:col>
      <xdr:colOff>128587</xdr:colOff>
      <xdr:row>19</xdr:row>
      <xdr:rowOff>33240</xdr:rowOff>
    </xdr:to>
    <xdr:sp macro="" textlink="">
      <xdr:nvSpPr>
        <xdr:cNvPr id="73" name="テキスト ボックス 91"/>
        <xdr:cNvSpPr txBox="1"/>
      </xdr:nvSpPr>
      <xdr:spPr>
        <a:xfrm>
          <a:off x="3128108" y="3578836"/>
          <a:ext cx="370864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190500</xdr:colOff>
      <xdr:row>18</xdr:row>
      <xdr:rowOff>60325</xdr:rowOff>
    </xdr:from>
    <xdr:to>
      <xdr:col>5</xdr:col>
      <xdr:colOff>571500</xdr:colOff>
      <xdr:row>19</xdr:row>
      <xdr:rowOff>31652</xdr:rowOff>
    </xdr:to>
    <xdr:sp macro="" textlink="">
      <xdr:nvSpPr>
        <xdr:cNvPr id="74" name="テキスト ボックス 92"/>
        <xdr:cNvSpPr txBox="1"/>
      </xdr:nvSpPr>
      <xdr:spPr>
        <a:xfrm>
          <a:off x="3560885" y="3577248"/>
          <a:ext cx="38100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128587</xdr:colOff>
      <xdr:row>29</xdr:row>
      <xdr:rowOff>163513</xdr:rowOff>
    </xdr:from>
    <xdr:to>
      <xdr:col>11</xdr:col>
      <xdr:colOff>153987</xdr:colOff>
      <xdr:row>30</xdr:row>
      <xdr:rowOff>160338</xdr:rowOff>
    </xdr:to>
    <xdr:sp macro="" textlink="">
      <xdr:nvSpPr>
        <xdr:cNvPr id="75" name="正方形/長方形 74"/>
        <xdr:cNvSpPr/>
      </xdr:nvSpPr>
      <xdr:spPr>
        <a:xfrm>
          <a:off x="2185987" y="5135563"/>
          <a:ext cx="5511800" cy="168275"/>
        </a:xfrm>
        <a:prstGeom prst="rect">
          <a:avLst/>
        </a:prstGeom>
        <a:solidFill>
          <a:srgbClr val="C1DCA8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000">
              <a:solidFill>
                <a:schemeClr val="tx1"/>
              </a:solidFill>
              <a:latin typeface="+mj-ea"/>
              <a:ea typeface="+mj-ea"/>
            </a:rPr>
            <a:t>データ</a:t>
          </a:r>
        </a:p>
      </xdr:txBody>
    </xdr:sp>
    <xdr:clientData/>
  </xdr:twoCellAnchor>
  <xdr:twoCellAnchor>
    <xdr:from>
      <xdr:col>1</xdr:col>
      <xdr:colOff>577850</xdr:colOff>
      <xdr:row>29</xdr:row>
      <xdr:rowOff>161925</xdr:rowOff>
    </xdr:from>
    <xdr:to>
      <xdr:col>3</xdr:col>
      <xdr:colOff>128587</xdr:colOff>
      <xdr:row>32</xdr:row>
      <xdr:rowOff>33338</xdr:rowOff>
    </xdr:to>
    <xdr:sp macro="" textlink="">
      <xdr:nvSpPr>
        <xdr:cNvPr id="76" name="正方形/長方形 75"/>
        <xdr:cNvSpPr/>
      </xdr:nvSpPr>
      <xdr:spPr>
        <a:xfrm>
          <a:off x="1263650" y="5133975"/>
          <a:ext cx="922337" cy="385763"/>
        </a:xfrm>
        <a:prstGeom prst="rect">
          <a:avLst/>
        </a:prstGeom>
        <a:solidFill>
          <a:srgbClr val="3399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Ethernet</a:t>
          </a:r>
        </a:p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Header</a:t>
          </a:r>
        </a:p>
      </xdr:txBody>
    </xdr:sp>
    <xdr:clientData/>
  </xdr:twoCellAnchor>
  <xdr:twoCellAnchor>
    <xdr:from>
      <xdr:col>3</xdr:col>
      <xdr:colOff>128587</xdr:colOff>
      <xdr:row>30</xdr:row>
      <xdr:rowOff>160338</xdr:rowOff>
    </xdr:from>
    <xdr:to>
      <xdr:col>4</xdr:col>
      <xdr:colOff>130175</xdr:colOff>
      <xdr:row>32</xdr:row>
      <xdr:rowOff>34925</xdr:rowOff>
    </xdr:to>
    <xdr:sp macro="" textlink="">
      <xdr:nvSpPr>
        <xdr:cNvPr id="77" name="Rectangle 8"/>
        <xdr:cNvSpPr>
          <a:spLocks/>
        </xdr:cNvSpPr>
      </xdr:nvSpPr>
      <xdr:spPr bwMode="auto">
        <a:xfrm>
          <a:off x="2185987" y="5303838"/>
          <a:ext cx="687388" cy="217487"/>
        </a:xfrm>
        <a:prstGeom prst="rect">
          <a:avLst/>
        </a:prstGeom>
        <a:solidFill>
          <a:srgbClr val="99FF99"/>
        </a:solidFill>
        <a:ln w="9525" cap="flat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</xdr:spPr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latin typeface="+mj-ea"/>
              <a:ea typeface="+mj-ea"/>
            </a:rPr>
            <a:t>IP Header</a:t>
          </a:r>
        </a:p>
      </xdr:txBody>
    </xdr:sp>
    <xdr:clientData/>
  </xdr:twoCellAnchor>
  <xdr:twoCellAnchor>
    <xdr:from>
      <xdr:col>4</xdr:col>
      <xdr:colOff>134937</xdr:colOff>
      <xdr:row>30</xdr:row>
      <xdr:rowOff>160338</xdr:rowOff>
    </xdr:from>
    <xdr:to>
      <xdr:col>5</xdr:col>
      <xdr:colOff>188912</xdr:colOff>
      <xdr:row>32</xdr:row>
      <xdr:rowOff>34925</xdr:rowOff>
    </xdr:to>
    <xdr:sp macro="" textlink="">
      <xdr:nvSpPr>
        <xdr:cNvPr id="78" name="Rectangle 9"/>
        <xdr:cNvSpPr>
          <a:spLocks/>
        </xdr:cNvSpPr>
      </xdr:nvSpPr>
      <xdr:spPr bwMode="auto">
        <a:xfrm>
          <a:off x="2878137" y="5303838"/>
          <a:ext cx="739775" cy="217487"/>
        </a:xfrm>
        <a:prstGeom prst="rect">
          <a:avLst/>
        </a:prstGeom>
        <a:solidFill>
          <a:srgbClr val="93DC7A"/>
        </a:solidFill>
        <a:ln w="9525" cap="flat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</xdr:spPr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latin typeface="+mj-ea"/>
              <a:ea typeface="+mj-ea"/>
            </a:rPr>
            <a:t>TCP Header</a:t>
          </a:r>
        </a:p>
      </xdr:txBody>
    </xdr:sp>
    <xdr:clientData/>
  </xdr:twoCellAnchor>
  <xdr:twoCellAnchor>
    <xdr:from>
      <xdr:col>5</xdr:col>
      <xdr:colOff>188912</xdr:colOff>
      <xdr:row>30</xdr:row>
      <xdr:rowOff>160338</xdr:rowOff>
    </xdr:from>
    <xdr:to>
      <xdr:col>11</xdr:col>
      <xdr:colOff>153987</xdr:colOff>
      <xdr:row>32</xdr:row>
      <xdr:rowOff>34925</xdr:rowOff>
    </xdr:to>
    <xdr:sp macro="" textlink="">
      <xdr:nvSpPr>
        <xdr:cNvPr id="79" name="Rectangle 10"/>
        <xdr:cNvSpPr>
          <a:spLocks/>
        </xdr:cNvSpPr>
      </xdr:nvSpPr>
      <xdr:spPr bwMode="auto">
        <a:xfrm>
          <a:off x="3617912" y="5303838"/>
          <a:ext cx="4079875" cy="217487"/>
        </a:xfrm>
        <a:prstGeom prst="rect">
          <a:avLst/>
        </a:prstGeom>
        <a:solidFill>
          <a:srgbClr val="D5DCD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en-US" altLang="ja-JP" sz="1000">
              <a:latin typeface="ＭＳ Ｐゴシック" pitchFamily="50" charset="-128"/>
              <a:ea typeface="メイリオ" pitchFamily="50" charset="-128"/>
              <a:cs typeface="メイリオ" pitchFamily="50" charset="-128"/>
              <a:sym typeface="メイリオ" pitchFamily="50" charset="-128"/>
            </a:rPr>
            <a:t>Data  jumbo frame(</a:t>
          </a:r>
          <a:r>
            <a:rPr lang="en-US" altLang="ko-KR" sz="1000">
              <a:latin typeface="ＭＳ Ｐゴシック" pitchFamily="50" charset="-128"/>
              <a:ea typeface="メイリオ" pitchFamily="50" charset="-128"/>
              <a:cs typeface="メイリオ" pitchFamily="50" charset="-128"/>
              <a:sym typeface="メイリオ" pitchFamily="50" charset="-128"/>
            </a:rPr>
            <a:t>~</a:t>
          </a:r>
          <a:r>
            <a:rPr lang="en-US" altLang="ja-JP" sz="1000">
              <a:latin typeface="ＭＳ Ｐゴシック" pitchFamily="50" charset="-128"/>
              <a:ea typeface="メイリオ" pitchFamily="50" charset="-128"/>
              <a:cs typeface="メイリオ" pitchFamily="50" charset="-128"/>
              <a:sym typeface="メイリオ" pitchFamily="50" charset="-128"/>
            </a:rPr>
            <a:t>9Kbyte)</a:t>
          </a:r>
          <a:endParaRPr lang="ja-JP" altLang="en-US" sz="1000">
            <a:latin typeface="ＭＳ Ｐゴシック" pitchFamily="50" charset="-128"/>
            <a:ea typeface="メイリオ" pitchFamily="50" charset="-128"/>
            <a:cs typeface="メイリオ" pitchFamily="50" charset="-128"/>
            <a:sym typeface="メイリオ" pitchFamily="50" charset="-128"/>
          </a:endParaRPr>
        </a:p>
      </xdr:txBody>
    </xdr:sp>
    <xdr:clientData/>
  </xdr:twoCellAnchor>
  <xdr:twoCellAnchor>
    <xdr:from>
      <xdr:col>11</xdr:col>
      <xdr:colOff>153987</xdr:colOff>
      <xdr:row>29</xdr:row>
      <xdr:rowOff>163513</xdr:rowOff>
    </xdr:from>
    <xdr:to>
      <xdr:col>12</xdr:col>
      <xdr:colOff>63500</xdr:colOff>
      <xdr:row>32</xdr:row>
      <xdr:rowOff>34925</xdr:rowOff>
    </xdr:to>
    <xdr:sp macro="" textlink="">
      <xdr:nvSpPr>
        <xdr:cNvPr id="80" name="正方形/長方形 79"/>
        <xdr:cNvSpPr/>
      </xdr:nvSpPr>
      <xdr:spPr>
        <a:xfrm>
          <a:off x="7697787" y="5135563"/>
          <a:ext cx="595313" cy="385762"/>
        </a:xfrm>
        <a:prstGeom prst="rect">
          <a:avLst/>
        </a:prstGeom>
        <a:solidFill>
          <a:srgbClr val="00CCFF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FCS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142875</xdr:colOff>
      <xdr:row>28</xdr:row>
      <xdr:rowOff>141288</xdr:rowOff>
    </xdr:from>
    <xdr:to>
      <xdr:col>2</xdr:col>
      <xdr:colOff>587375</xdr:colOff>
      <xdr:row>29</xdr:row>
      <xdr:rowOff>112615</xdr:rowOff>
    </xdr:to>
    <xdr:sp macro="" textlink="">
      <xdr:nvSpPr>
        <xdr:cNvPr id="81" name="テキスト ボックス 103"/>
        <xdr:cNvSpPr txBox="1"/>
      </xdr:nvSpPr>
      <xdr:spPr>
        <a:xfrm>
          <a:off x="1491029" y="5612057"/>
          <a:ext cx="444500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18byte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503237</xdr:colOff>
      <xdr:row>28</xdr:row>
      <xdr:rowOff>155575</xdr:rowOff>
    </xdr:from>
    <xdr:to>
      <xdr:col>7</xdr:col>
      <xdr:colOff>649287</xdr:colOff>
      <xdr:row>29</xdr:row>
      <xdr:rowOff>126902</xdr:rowOff>
    </xdr:to>
    <xdr:sp macro="" textlink="">
      <xdr:nvSpPr>
        <xdr:cNvPr id="82" name="テキスト ボックス 106"/>
        <xdr:cNvSpPr txBox="1"/>
      </xdr:nvSpPr>
      <xdr:spPr>
        <a:xfrm>
          <a:off x="4547699" y="5626344"/>
          <a:ext cx="820126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46</a:t>
          </a: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9100byte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260350</xdr:colOff>
      <xdr:row>28</xdr:row>
      <xdr:rowOff>134938</xdr:rowOff>
    </xdr:from>
    <xdr:to>
      <xdr:col>11</xdr:col>
      <xdr:colOff>642937</xdr:colOff>
      <xdr:row>29</xdr:row>
      <xdr:rowOff>106265</xdr:rowOff>
    </xdr:to>
    <xdr:sp macro="" textlink="">
      <xdr:nvSpPr>
        <xdr:cNvPr id="83" name="テキスト ボックス 107"/>
        <xdr:cNvSpPr txBox="1"/>
      </xdr:nvSpPr>
      <xdr:spPr>
        <a:xfrm>
          <a:off x="7675196" y="5605707"/>
          <a:ext cx="382587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4byte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246062</xdr:colOff>
      <xdr:row>32</xdr:row>
      <xdr:rowOff>61913</xdr:rowOff>
    </xdr:from>
    <xdr:to>
      <xdr:col>4</xdr:col>
      <xdr:colOff>4762</xdr:colOff>
      <xdr:row>33</xdr:row>
      <xdr:rowOff>33241</xdr:rowOff>
    </xdr:to>
    <xdr:sp macro="" textlink="">
      <xdr:nvSpPr>
        <xdr:cNvPr id="84" name="テキスト ボックス 108"/>
        <xdr:cNvSpPr txBox="1"/>
      </xdr:nvSpPr>
      <xdr:spPr>
        <a:xfrm>
          <a:off x="2268293" y="6314221"/>
          <a:ext cx="432777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276225</xdr:colOff>
      <xdr:row>32</xdr:row>
      <xdr:rowOff>60325</xdr:rowOff>
    </xdr:from>
    <xdr:to>
      <xdr:col>5</xdr:col>
      <xdr:colOff>36512</xdr:colOff>
      <xdr:row>33</xdr:row>
      <xdr:rowOff>31653</xdr:rowOff>
    </xdr:to>
    <xdr:sp macro="" textlink="">
      <xdr:nvSpPr>
        <xdr:cNvPr id="85" name="テキスト ボックス 109"/>
        <xdr:cNvSpPr txBox="1"/>
      </xdr:nvSpPr>
      <xdr:spPr>
        <a:xfrm>
          <a:off x="2972533" y="6312633"/>
          <a:ext cx="434364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20byte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93662</xdr:colOff>
      <xdr:row>29</xdr:row>
      <xdr:rowOff>161925</xdr:rowOff>
    </xdr:from>
    <xdr:to>
      <xdr:col>1</xdr:col>
      <xdr:colOff>306387</xdr:colOff>
      <xdr:row>32</xdr:row>
      <xdr:rowOff>31750</xdr:rowOff>
    </xdr:to>
    <xdr:sp macro="" textlink="">
      <xdr:nvSpPr>
        <xdr:cNvPr id="86" name="正方形/長方形 85"/>
        <xdr:cNvSpPr/>
      </xdr:nvSpPr>
      <xdr:spPr>
        <a:xfrm>
          <a:off x="93662" y="5133975"/>
          <a:ext cx="898525" cy="384175"/>
        </a:xfrm>
        <a:prstGeom prst="rect">
          <a:avLst/>
        </a:prstGeom>
        <a:solidFill>
          <a:srgbClr val="A568D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</a:rPr>
            <a:t>preamble</a:t>
          </a:r>
          <a:endParaRPr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250825</xdr:colOff>
      <xdr:row>28</xdr:row>
      <xdr:rowOff>153988</xdr:rowOff>
    </xdr:from>
    <xdr:to>
      <xdr:col>1</xdr:col>
      <xdr:colOff>74612</xdr:colOff>
      <xdr:row>29</xdr:row>
      <xdr:rowOff>125315</xdr:rowOff>
    </xdr:to>
    <xdr:sp macro="" textlink="">
      <xdr:nvSpPr>
        <xdr:cNvPr id="87" name="テキスト ボックス 112"/>
        <xdr:cNvSpPr txBox="1"/>
      </xdr:nvSpPr>
      <xdr:spPr>
        <a:xfrm>
          <a:off x="250825" y="5624757"/>
          <a:ext cx="497864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7byte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315912</xdr:colOff>
      <xdr:row>29</xdr:row>
      <xdr:rowOff>161925</xdr:rowOff>
    </xdr:from>
    <xdr:to>
      <xdr:col>1</xdr:col>
      <xdr:colOff>577850</xdr:colOff>
      <xdr:row>32</xdr:row>
      <xdr:rowOff>31750</xdr:rowOff>
    </xdr:to>
    <xdr:sp macro="" textlink="">
      <xdr:nvSpPr>
        <xdr:cNvPr id="88" name="正方形/長方形 87"/>
        <xdr:cNvSpPr/>
      </xdr:nvSpPr>
      <xdr:spPr>
        <a:xfrm>
          <a:off x="1001712" y="5133975"/>
          <a:ext cx="261938" cy="384175"/>
        </a:xfrm>
        <a:prstGeom prst="rect">
          <a:avLst/>
        </a:prstGeom>
        <a:solidFill>
          <a:srgbClr val="B2B2B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SFD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247650</xdr:colOff>
      <xdr:row>28</xdr:row>
      <xdr:rowOff>141288</xdr:rowOff>
    </xdr:from>
    <xdr:to>
      <xdr:col>1</xdr:col>
      <xdr:colOff>630237</xdr:colOff>
      <xdr:row>29</xdr:row>
      <xdr:rowOff>112615</xdr:rowOff>
    </xdr:to>
    <xdr:sp macro="" textlink="">
      <xdr:nvSpPr>
        <xdr:cNvPr id="89" name="テキスト ボックス 114"/>
        <xdr:cNvSpPr txBox="1"/>
      </xdr:nvSpPr>
      <xdr:spPr>
        <a:xfrm>
          <a:off x="921727" y="5612057"/>
          <a:ext cx="382587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1byte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63500</xdr:colOff>
      <xdr:row>29</xdr:row>
      <xdr:rowOff>161925</xdr:rowOff>
    </xdr:from>
    <xdr:to>
      <xdr:col>13</xdr:col>
      <xdr:colOff>366712</xdr:colOff>
      <xdr:row>32</xdr:row>
      <xdr:rowOff>31750</xdr:rowOff>
    </xdr:to>
    <xdr:sp macro="" textlink="">
      <xdr:nvSpPr>
        <xdr:cNvPr id="90" name="正方形/長方形 89"/>
        <xdr:cNvSpPr/>
      </xdr:nvSpPr>
      <xdr:spPr>
        <a:xfrm>
          <a:off x="8293100" y="5133975"/>
          <a:ext cx="989012" cy="384175"/>
        </a:xfrm>
        <a:prstGeom prst="rect">
          <a:avLst/>
        </a:prstGeom>
        <a:solidFill>
          <a:srgbClr val="B2B2B2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altLang="ja-JP" sz="1000">
              <a:solidFill>
                <a:schemeClr val="tx1"/>
              </a:solidFill>
              <a:latin typeface="+mj-ea"/>
              <a:ea typeface="+mj-ea"/>
            </a:rPr>
            <a:t>IFG</a:t>
          </a:r>
          <a:endParaRPr lang="ja-JP" altLang="en-US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247650</xdr:colOff>
      <xdr:row>28</xdr:row>
      <xdr:rowOff>141288</xdr:rowOff>
    </xdr:from>
    <xdr:to>
      <xdr:col>13</xdr:col>
      <xdr:colOff>136525</xdr:colOff>
      <xdr:row>29</xdr:row>
      <xdr:rowOff>112615</xdr:rowOff>
    </xdr:to>
    <xdr:sp macro="" textlink="">
      <xdr:nvSpPr>
        <xdr:cNvPr id="91" name="テキスト ボックス 116"/>
        <xdr:cNvSpPr txBox="1"/>
      </xdr:nvSpPr>
      <xdr:spPr>
        <a:xfrm>
          <a:off x="8336573" y="5612057"/>
          <a:ext cx="562952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00">
              <a:latin typeface="+mj-ea"/>
              <a:ea typeface="+mj-ea"/>
            </a:rPr>
            <a:t>～</a:t>
          </a:r>
          <a:r>
            <a:rPr lang="en-US" altLang="ja-JP" sz="1000">
              <a:latin typeface="+mj-ea"/>
              <a:ea typeface="+mj-ea"/>
            </a:rPr>
            <a:t>12byte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146050</xdr:colOff>
      <xdr:row>27</xdr:row>
      <xdr:rowOff>79375</xdr:rowOff>
    </xdr:from>
    <xdr:to>
      <xdr:col>2</xdr:col>
      <xdr:colOff>11112</xdr:colOff>
      <xdr:row>28</xdr:row>
      <xdr:rowOff>60834</xdr:rowOff>
    </xdr:to>
    <xdr:sp macro="" textlink="">
      <xdr:nvSpPr>
        <xdr:cNvPr id="92" name="テキスト ボックス 117"/>
        <xdr:cNvSpPr txBox="1"/>
      </xdr:nvSpPr>
      <xdr:spPr>
        <a:xfrm>
          <a:off x="146050" y="5354760"/>
          <a:ext cx="1213216" cy="176843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ja-JP" altLang="en-US" sz="1000" b="1">
              <a:latin typeface="+mj-ea"/>
              <a:ea typeface="+mj-ea"/>
            </a:rPr>
            <a:t>■</a:t>
          </a:r>
          <a:r>
            <a:rPr lang="en-US" altLang="ja-JP" sz="1000" b="1">
              <a:latin typeface="+mj-ea"/>
              <a:ea typeface="+mj-ea"/>
            </a:rPr>
            <a:t>Jumbo</a:t>
          </a:r>
          <a:r>
            <a:rPr lang="en-US" altLang="ja-JP" sz="1000" b="1" baseline="0">
              <a:latin typeface="+mj-ea"/>
              <a:ea typeface="+mj-ea"/>
            </a:rPr>
            <a:t> </a:t>
          </a:r>
          <a:r>
            <a:rPr lang="ko-KR" altLang="en-US" sz="1000" b="1" baseline="0">
              <a:latin typeface="+mj-ea"/>
              <a:ea typeface="+mj-ea"/>
            </a:rPr>
            <a:t>프레임 길이</a:t>
          </a:r>
          <a:endParaRPr lang="ja-JP" altLang="en-US" sz="1000" b="1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153987</xdr:colOff>
      <xdr:row>32</xdr:row>
      <xdr:rowOff>34925</xdr:rowOff>
    </xdr:from>
    <xdr:to>
      <xdr:col>11</xdr:col>
      <xdr:colOff>153987</xdr:colOff>
      <xdr:row>34</xdr:row>
      <xdr:rowOff>109538</xdr:rowOff>
    </xdr:to>
    <xdr:cxnSp macro="">
      <xdr:nvCxnSpPr>
        <xdr:cNvPr id="93" name="直線コネクタ 92"/>
        <xdr:cNvCxnSpPr/>
      </xdr:nvCxnSpPr>
      <xdr:spPr>
        <a:xfrm>
          <a:off x="7697787" y="5521325"/>
          <a:ext cx="0" cy="41751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128587</xdr:colOff>
      <xdr:row>32</xdr:row>
      <xdr:rowOff>34925</xdr:rowOff>
    </xdr:from>
    <xdr:to>
      <xdr:col>3</xdr:col>
      <xdr:colOff>128587</xdr:colOff>
      <xdr:row>34</xdr:row>
      <xdr:rowOff>107950</xdr:rowOff>
    </xdr:to>
    <xdr:cxnSp macro="">
      <xdr:nvCxnSpPr>
        <xdr:cNvPr id="94" name="直線コネクタ 93"/>
        <xdr:cNvCxnSpPr/>
      </xdr:nvCxnSpPr>
      <xdr:spPr>
        <a:xfrm>
          <a:off x="2185987" y="5521325"/>
          <a:ext cx="0" cy="415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128587</xdr:colOff>
      <xdr:row>34</xdr:row>
      <xdr:rowOff>17463</xdr:rowOff>
    </xdr:from>
    <xdr:to>
      <xdr:col>11</xdr:col>
      <xdr:colOff>147637</xdr:colOff>
      <xdr:row>34</xdr:row>
      <xdr:rowOff>17463</xdr:rowOff>
    </xdr:to>
    <xdr:cxnSp macro="">
      <xdr:nvCxnSpPr>
        <xdr:cNvPr id="95" name="直線矢印コネクタ 94"/>
        <xdr:cNvCxnSpPr/>
      </xdr:nvCxnSpPr>
      <xdr:spPr>
        <a:xfrm>
          <a:off x="2185987" y="5846763"/>
          <a:ext cx="5505450" cy="0"/>
        </a:xfrm>
        <a:prstGeom prst="straightConnector1">
          <a:avLst/>
        </a:prstGeom>
        <a:ln>
          <a:solidFill>
            <a:srgbClr val="FF33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150812</xdr:colOff>
      <xdr:row>34</xdr:row>
      <xdr:rowOff>68263</xdr:rowOff>
    </xdr:from>
    <xdr:to>
      <xdr:col>8</xdr:col>
      <xdr:colOff>166077</xdr:colOff>
      <xdr:row>35</xdr:row>
      <xdr:rowOff>39590</xdr:rowOff>
    </xdr:to>
    <xdr:sp macro="" textlink="">
      <xdr:nvSpPr>
        <xdr:cNvPr id="96" name="テキスト ボックス 127"/>
        <xdr:cNvSpPr txBox="1"/>
      </xdr:nvSpPr>
      <xdr:spPr>
        <a:xfrm>
          <a:off x="4195274" y="6711340"/>
          <a:ext cx="1363418" cy="166712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solidFill>
                <a:srgbClr val="FF3300"/>
              </a:solidFill>
              <a:latin typeface="+mj-ea"/>
              <a:ea typeface="+mj-ea"/>
            </a:rPr>
            <a:t>MTU 68byte</a:t>
          </a:r>
          <a:r>
            <a:rPr lang="ja-JP" altLang="en-US" sz="1000">
              <a:solidFill>
                <a:srgbClr val="FF3300"/>
              </a:solidFill>
              <a:latin typeface="+mj-ea"/>
              <a:ea typeface="+mj-ea"/>
            </a:rPr>
            <a:t>～</a:t>
          </a:r>
          <a:r>
            <a:rPr lang="en-US" altLang="ja-JP" sz="1000">
              <a:solidFill>
                <a:srgbClr val="FF3300"/>
              </a:solidFill>
              <a:latin typeface="+mj-ea"/>
              <a:ea typeface="+mj-ea"/>
            </a:rPr>
            <a:t>9082byte</a:t>
          </a:r>
          <a:endParaRPr lang="ja-JP" altLang="en-US" sz="1000">
            <a:solidFill>
              <a:srgbClr val="FF33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260350</xdr:colOff>
      <xdr:row>8</xdr:row>
      <xdr:rowOff>65088</xdr:rowOff>
    </xdr:from>
    <xdr:to>
      <xdr:col>9</xdr:col>
      <xdr:colOff>260350</xdr:colOff>
      <xdr:row>10</xdr:row>
      <xdr:rowOff>104775</xdr:rowOff>
    </xdr:to>
    <xdr:cxnSp macro="">
      <xdr:nvCxnSpPr>
        <xdr:cNvPr id="97" name="直線コネクタ 96"/>
        <xdr:cNvCxnSpPr/>
      </xdr:nvCxnSpPr>
      <xdr:spPr>
        <a:xfrm>
          <a:off x="6432550" y="1436688"/>
          <a:ext cx="0" cy="3825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9</xdr:row>
      <xdr:rowOff>6350</xdr:rowOff>
    </xdr:from>
    <xdr:to>
      <xdr:col>9</xdr:col>
      <xdr:colOff>527050</xdr:colOff>
      <xdr:row>9</xdr:row>
      <xdr:rowOff>160338</xdr:rowOff>
    </xdr:to>
    <xdr:sp macro="" textlink="">
      <xdr:nvSpPr>
        <xdr:cNvPr id="98" name="テキスト ボックス 134"/>
        <xdr:cNvSpPr txBox="1"/>
      </xdr:nvSpPr>
      <xdr:spPr>
        <a:xfrm>
          <a:off x="6496050" y="1549400"/>
          <a:ext cx="203200" cy="153988"/>
        </a:xfrm>
        <a:prstGeom prst="rect">
          <a:avLst/>
        </a:prstGeom>
        <a:noFill/>
        <a:ln>
          <a:noFill/>
        </a:ln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Pad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479425</xdr:colOff>
      <xdr:row>19</xdr:row>
      <xdr:rowOff>95250</xdr:rowOff>
    </xdr:from>
    <xdr:to>
      <xdr:col>10</xdr:col>
      <xdr:colOff>479425</xdr:colOff>
      <xdr:row>21</xdr:row>
      <xdr:rowOff>134938</xdr:rowOff>
    </xdr:to>
    <xdr:cxnSp macro="">
      <xdr:nvCxnSpPr>
        <xdr:cNvPr id="99" name="直線コネクタ 98"/>
        <xdr:cNvCxnSpPr/>
      </xdr:nvCxnSpPr>
      <xdr:spPr>
        <a:xfrm>
          <a:off x="7220194" y="3807558"/>
          <a:ext cx="0" cy="4304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542925</xdr:colOff>
      <xdr:row>20</xdr:row>
      <xdr:rowOff>36513</xdr:rowOff>
    </xdr:from>
    <xdr:to>
      <xdr:col>11</xdr:col>
      <xdr:colOff>127000</xdr:colOff>
      <xdr:row>21</xdr:row>
      <xdr:rowOff>7840</xdr:rowOff>
    </xdr:to>
    <xdr:sp macro="" textlink="">
      <xdr:nvSpPr>
        <xdr:cNvPr id="100" name="テキスト ボックス 136"/>
        <xdr:cNvSpPr txBox="1"/>
      </xdr:nvSpPr>
      <xdr:spPr>
        <a:xfrm>
          <a:off x="7283694" y="3944205"/>
          <a:ext cx="258152" cy="166712"/>
        </a:xfrm>
        <a:prstGeom prst="rect">
          <a:avLst/>
        </a:prstGeom>
        <a:noFill/>
        <a:ln>
          <a:noFill/>
        </a:ln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Pad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485775</xdr:colOff>
      <xdr:row>29</xdr:row>
      <xdr:rowOff>169863</xdr:rowOff>
    </xdr:from>
    <xdr:to>
      <xdr:col>10</xdr:col>
      <xdr:colOff>485775</xdr:colOff>
      <xdr:row>32</xdr:row>
      <xdr:rowOff>38100</xdr:rowOff>
    </xdr:to>
    <xdr:cxnSp macro="">
      <xdr:nvCxnSpPr>
        <xdr:cNvPr id="101" name="直線コネクタ 100"/>
        <xdr:cNvCxnSpPr/>
      </xdr:nvCxnSpPr>
      <xdr:spPr>
        <a:xfrm>
          <a:off x="7343775" y="5141913"/>
          <a:ext cx="0" cy="3825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549275</xdr:colOff>
      <xdr:row>30</xdr:row>
      <xdr:rowOff>111125</xdr:rowOff>
    </xdr:from>
    <xdr:to>
      <xdr:col>11</xdr:col>
      <xdr:colOff>146539</xdr:colOff>
      <xdr:row>31</xdr:row>
      <xdr:rowOff>82452</xdr:rowOff>
    </xdr:to>
    <xdr:sp macro="" textlink="">
      <xdr:nvSpPr>
        <xdr:cNvPr id="102" name="テキスト ボックス 138"/>
        <xdr:cNvSpPr txBox="1"/>
      </xdr:nvSpPr>
      <xdr:spPr>
        <a:xfrm>
          <a:off x="7290044" y="5972663"/>
          <a:ext cx="271341" cy="166712"/>
        </a:xfrm>
        <a:prstGeom prst="rect">
          <a:avLst/>
        </a:prstGeom>
        <a:noFill/>
        <a:ln>
          <a:noFill/>
        </a:ln>
      </xdr:spPr>
      <xdr:txBody>
        <a:bodyPr wrap="square" lIns="0" tIns="0" rIns="0" bIns="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charset="0"/>
              <a:ea typeface="HG丸ｺﾞｼｯｸM-PRO" pitchFamily="50" charset="-128"/>
              <a:cs typeface="+mn-cs"/>
            </a:defRPr>
          </a:lvl9pPr>
        </a:lstStyle>
        <a:p>
          <a:pPr>
            <a:defRPr/>
          </a:pPr>
          <a:r>
            <a:rPr lang="en-US" altLang="ja-JP" sz="1000">
              <a:latin typeface="+mj-ea"/>
              <a:ea typeface="+mj-ea"/>
            </a:rPr>
            <a:t>Pad</a:t>
          </a:r>
          <a:endParaRPr lang="ja-JP" altLang="en-US" sz="1000"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95250</xdr:rowOff>
    </xdr:to>
    <xdr:sp macro="" textlink="">
      <xdr:nvSpPr>
        <xdr:cNvPr id="2" name="AutoShape 25"/>
        <xdr:cNvSpPr>
          <a:spLocks noChangeAspect="1" noChangeArrowheads="1"/>
        </xdr:cNvSpPr>
      </xdr:nvSpPr>
      <xdr:spPr bwMode="auto">
        <a:xfrm>
          <a:off x="0" y="20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" name="AutoShape 26"/>
        <xdr:cNvSpPr>
          <a:spLocks noChangeAspect="1" noChangeArrowheads="1"/>
        </xdr:cNvSpPr>
      </xdr:nvSpPr>
      <xdr:spPr bwMode="auto">
        <a:xfrm>
          <a:off x="0" y="41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95250</xdr:rowOff>
    </xdr:to>
    <xdr:sp macro="" textlink="">
      <xdr:nvSpPr>
        <xdr:cNvPr id="4" name="AutoShape 27"/>
        <xdr:cNvSpPr>
          <a:spLocks noChangeAspect="1" noChangeArrowheads="1"/>
        </xdr:cNvSpPr>
      </xdr:nvSpPr>
      <xdr:spPr bwMode="auto">
        <a:xfrm>
          <a:off x="0" y="62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95250</xdr:rowOff>
    </xdr:to>
    <xdr:sp macro="" textlink="">
      <xdr:nvSpPr>
        <xdr:cNvPr id="5" name="AutoShape 28"/>
        <xdr:cNvSpPr>
          <a:spLocks noChangeAspect="1" noChangeArrowheads="1"/>
        </xdr:cNvSpPr>
      </xdr:nvSpPr>
      <xdr:spPr bwMode="auto">
        <a:xfrm>
          <a:off x="0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95250</xdr:rowOff>
    </xdr:to>
    <xdr:sp macro="" textlink="">
      <xdr:nvSpPr>
        <xdr:cNvPr id="6" name="AutoShape 29"/>
        <xdr:cNvSpPr>
          <a:spLocks noChangeAspect="1" noChangeArrowheads="1"/>
        </xdr:cNvSpPr>
      </xdr:nvSpPr>
      <xdr:spPr bwMode="auto">
        <a:xfrm>
          <a:off x="0" y="104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95250</xdr:rowOff>
    </xdr:to>
    <xdr:sp macro="" textlink="">
      <xdr:nvSpPr>
        <xdr:cNvPr id="7" name="AutoShape 30"/>
        <xdr:cNvSpPr>
          <a:spLocks noChangeAspect="1" noChangeArrowheads="1"/>
        </xdr:cNvSpPr>
      </xdr:nvSpPr>
      <xdr:spPr bwMode="auto">
        <a:xfrm>
          <a:off x="0" y="125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95250</xdr:rowOff>
    </xdr:to>
    <xdr:sp macro="" textlink="">
      <xdr:nvSpPr>
        <xdr:cNvPr id="8" name="AutoShape 31"/>
        <xdr:cNvSpPr>
          <a:spLocks noChangeAspect="1" noChangeArrowheads="1"/>
        </xdr:cNvSpPr>
      </xdr:nvSpPr>
      <xdr:spPr bwMode="auto">
        <a:xfrm>
          <a:off x="0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95250</xdr:rowOff>
    </xdr:to>
    <xdr:sp macro="" textlink="">
      <xdr:nvSpPr>
        <xdr:cNvPr id="9" name="AutoShape 32"/>
        <xdr:cNvSpPr>
          <a:spLocks noChangeAspect="1" noChangeArrowheads="1"/>
        </xdr:cNvSpPr>
      </xdr:nvSpPr>
      <xdr:spPr bwMode="auto">
        <a:xfrm>
          <a:off x="0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95250</xdr:rowOff>
    </xdr:to>
    <xdr:sp macro="" textlink="">
      <xdr:nvSpPr>
        <xdr:cNvPr id="10" name="AutoShape 33"/>
        <xdr:cNvSpPr>
          <a:spLocks noChangeAspect="1" noChangeArrowheads="1"/>
        </xdr:cNvSpPr>
      </xdr:nvSpPr>
      <xdr:spPr bwMode="auto">
        <a:xfrm>
          <a:off x="0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95250</xdr:rowOff>
    </xdr:to>
    <xdr:sp macro="" textlink="">
      <xdr:nvSpPr>
        <xdr:cNvPr id="11" name="AutoShape 34"/>
        <xdr:cNvSpPr>
          <a:spLocks noChangeAspect="1" noChangeArrowheads="1"/>
        </xdr:cNvSpPr>
      </xdr:nvSpPr>
      <xdr:spPr bwMode="auto">
        <a:xfrm>
          <a:off x="0" y="209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95250</xdr:rowOff>
    </xdr:to>
    <xdr:sp macro="" textlink="">
      <xdr:nvSpPr>
        <xdr:cNvPr id="12" name="AutoShape 35"/>
        <xdr:cNvSpPr>
          <a:spLocks noChangeAspect="1" noChangeArrowheads="1"/>
        </xdr:cNvSpPr>
      </xdr:nvSpPr>
      <xdr:spPr bwMode="auto">
        <a:xfrm>
          <a:off x="0" y="230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95250</xdr:rowOff>
    </xdr:to>
    <xdr:sp macro="" textlink="">
      <xdr:nvSpPr>
        <xdr:cNvPr id="13" name="AutoShape 36"/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95250</xdr:rowOff>
    </xdr:to>
    <xdr:sp macro="" textlink="">
      <xdr:nvSpPr>
        <xdr:cNvPr id="14" name="AutoShape 37"/>
        <xdr:cNvSpPr>
          <a:spLocks noChangeAspect="1" noChangeArrowheads="1"/>
        </xdr:cNvSpPr>
      </xdr:nvSpPr>
      <xdr:spPr bwMode="auto">
        <a:xfrm>
          <a:off x="0" y="272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95250</xdr:rowOff>
    </xdr:to>
    <xdr:sp macro="" textlink="">
      <xdr:nvSpPr>
        <xdr:cNvPr id="15" name="AutoShape 38"/>
        <xdr:cNvSpPr>
          <a:spLocks noChangeAspect="1" noChangeArrowheads="1"/>
        </xdr:cNvSpPr>
      </xdr:nvSpPr>
      <xdr:spPr bwMode="auto">
        <a:xfrm>
          <a:off x="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95250</xdr:rowOff>
    </xdr:to>
    <xdr:sp macro="" textlink="">
      <xdr:nvSpPr>
        <xdr:cNvPr id="16" name="AutoShape 39"/>
        <xdr:cNvSpPr>
          <a:spLocks noChangeAspect="1" noChangeArrowheads="1"/>
        </xdr:cNvSpPr>
      </xdr:nvSpPr>
      <xdr:spPr bwMode="auto">
        <a:xfrm>
          <a:off x="0" y="314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95250</xdr:rowOff>
    </xdr:to>
    <xdr:sp macro="" textlink="">
      <xdr:nvSpPr>
        <xdr:cNvPr id="17" name="AutoShape 40"/>
        <xdr:cNvSpPr>
          <a:spLocks noChangeAspect="1" noChangeArrowheads="1"/>
        </xdr:cNvSpPr>
      </xdr:nvSpPr>
      <xdr:spPr bwMode="auto">
        <a:xfrm>
          <a:off x="0" y="335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95250</xdr:rowOff>
    </xdr:to>
    <xdr:sp macro="" textlink="">
      <xdr:nvSpPr>
        <xdr:cNvPr id="18" name="AutoShape 41"/>
        <xdr:cNvSpPr>
          <a:spLocks noChangeAspect="1" noChangeArrowheads="1"/>
        </xdr:cNvSpPr>
      </xdr:nvSpPr>
      <xdr:spPr bwMode="auto">
        <a:xfrm>
          <a:off x="0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95250</xdr:rowOff>
    </xdr:to>
    <xdr:sp macro="" textlink="">
      <xdr:nvSpPr>
        <xdr:cNvPr id="19" name="AutoShape 42"/>
        <xdr:cNvSpPr>
          <a:spLocks noChangeAspect="1" noChangeArrowheads="1"/>
        </xdr:cNvSpPr>
      </xdr:nvSpPr>
      <xdr:spPr bwMode="auto">
        <a:xfrm>
          <a:off x="0" y="377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95250</xdr:rowOff>
    </xdr:to>
    <xdr:sp macro="" textlink="">
      <xdr:nvSpPr>
        <xdr:cNvPr id="20" name="AutoShape 43"/>
        <xdr:cNvSpPr>
          <a:spLocks noChangeAspect="1" noChangeArrowheads="1"/>
        </xdr:cNvSpPr>
      </xdr:nvSpPr>
      <xdr:spPr bwMode="auto">
        <a:xfrm>
          <a:off x="0" y="398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95250</xdr:rowOff>
    </xdr:to>
    <xdr:sp macro="" textlink="">
      <xdr:nvSpPr>
        <xdr:cNvPr id="21" name="AutoShape 44"/>
        <xdr:cNvSpPr>
          <a:spLocks noChangeAspect="1" noChangeArrowheads="1"/>
        </xdr:cNvSpPr>
      </xdr:nvSpPr>
      <xdr:spPr bwMode="auto">
        <a:xfrm>
          <a:off x="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95250</xdr:rowOff>
    </xdr:to>
    <xdr:sp macro="" textlink="">
      <xdr:nvSpPr>
        <xdr:cNvPr id="22" name="AutoShape 45"/>
        <xdr:cNvSpPr>
          <a:spLocks noChangeAspect="1" noChangeArrowheads="1"/>
        </xdr:cNvSpPr>
      </xdr:nvSpPr>
      <xdr:spPr bwMode="auto">
        <a:xfrm>
          <a:off x="0" y="440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95250</xdr:rowOff>
    </xdr:to>
    <xdr:sp macro="" textlink="">
      <xdr:nvSpPr>
        <xdr:cNvPr id="23" name="AutoShape 46"/>
        <xdr:cNvSpPr>
          <a:spLocks noChangeAspect="1" noChangeArrowheads="1"/>
        </xdr:cNvSpPr>
      </xdr:nvSpPr>
      <xdr:spPr bwMode="auto">
        <a:xfrm>
          <a:off x="0" y="461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95250</xdr:rowOff>
    </xdr:to>
    <xdr:sp macro="" textlink="">
      <xdr:nvSpPr>
        <xdr:cNvPr id="24" name="AutoShape 47"/>
        <xdr:cNvSpPr>
          <a:spLocks noChangeAspect="1" noChangeArrowheads="1"/>
        </xdr:cNvSpPr>
      </xdr:nvSpPr>
      <xdr:spPr bwMode="auto">
        <a:xfrm>
          <a:off x="0" y="481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95250</xdr:rowOff>
    </xdr:to>
    <xdr:sp macro="" textlink="">
      <xdr:nvSpPr>
        <xdr:cNvPr id="25" name="AutoShape 48"/>
        <xdr:cNvSpPr>
          <a:spLocks noChangeAspect="1" noChangeArrowheads="1"/>
        </xdr:cNvSpPr>
      </xdr:nvSpPr>
      <xdr:spPr bwMode="auto">
        <a:xfrm>
          <a:off x="0" y="502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95250</xdr:rowOff>
    </xdr:to>
    <xdr:sp macro="" textlink="">
      <xdr:nvSpPr>
        <xdr:cNvPr id="26" name="AutoShape 49"/>
        <xdr:cNvSpPr>
          <a:spLocks noChangeAspect="1" noChangeArrowheads="1"/>
        </xdr:cNvSpPr>
      </xdr:nvSpPr>
      <xdr:spPr bwMode="auto">
        <a:xfrm>
          <a:off x="0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95250</xdr:rowOff>
    </xdr:to>
    <xdr:sp macro="" textlink="">
      <xdr:nvSpPr>
        <xdr:cNvPr id="27" name="AutoShape 50"/>
        <xdr:cNvSpPr>
          <a:spLocks noChangeAspect="1" noChangeArrowheads="1"/>
        </xdr:cNvSpPr>
      </xdr:nvSpPr>
      <xdr:spPr bwMode="auto">
        <a:xfrm>
          <a:off x="0" y="544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95250</xdr:rowOff>
    </xdr:to>
    <xdr:sp macro="" textlink="">
      <xdr:nvSpPr>
        <xdr:cNvPr id="28" name="AutoShape 51"/>
        <xdr:cNvSpPr>
          <a:spLocks noChangeAspect="1" noChangeArrowheads="1"/>
        </xdr:cNvSpPr>
      </xdr:nvSpPr>
      <xdr:spPr bwMode="auto">
        <a:xfrm>
          <a:off x="0" y="565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95250</xdr:rowOff>
    </xdr:to>
    <xdr:sp macro="" textlink="">
      <xdr:nvSpPr>
        <xdr:cNvPr id="29" name="AutoShape 57"/>
        <xdr:cNvSpPr>
          <a:spLocks noChangeAspect="1" noChangeArrowheads="1"/>
        </xdr:cNvSpPr>
      </xdr:nvSpPr>
      <xdr:spPr bwMode="auto">
        <a:xfrm>
          <a:off x="0" y="6762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95250</xdr:rowOff>
    </xdr:to>
    <xdr:sp macro="" textlink="">
      <xdr:nvSpPr>
        <xdr:cNvPr id="30" name="AutoShape 58"/>
        <xdr:cNvSpPr>
          <a:spLocks noChangeAspect="1" noChangeArrowheads="1"/>
        </xdr:cNvSpPr>
      </xdr:nvSpPr>
      <xdr:spPr bwMode="auto">
        <a:xfrm>
          <a:off x="0" y="6762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95250</xdr:rowOff>
    </xdr:to>
    <xdr:sp macro="" textlink="">
      <xdr:nvSpPr>
        <xdr:cNvPr id="31" name="AutoShape 59" descr="data:image/gif;base64,R0lGODlhAQABAIAAAP///wAAACH/C1hNUCBEYXRhWE1QPD94cGFja2V0IGJlZ2luPSLvu78iIGlkPSJXNU0wTXBDZWhpSHpyZVN6TlRjemtjOWQiPz4gPHg6eG1wbWV0YSB4bWxuczp4PSJhZG9iZTpuczptZXRhLyIgeDp4bXB0az0iQWRvYmUgWE1QIENvcmUgNS4wLWMwNjAgNjEuMTM0Nzc3LCAyMDEwLzAyLzEyLTE3OjMyOjAwICAgICAgICAiPiA8cmRmOlJERiB4bWxuczpyZGY9Imh0dHA6Ly93d3cudzMub3JnLzE5OTkvMDIvMjItcmRmLXN5bnRheC1ucyMiPiA8cmRmOkRlc2NyaXB0aW9uIHJkZjphYm91dD0iIiB4bWxuczp4bXA9Imh0dHA6Ly9ucy5hZG9iZS5jb20veGFwLzEuMC8iIHhtbG5zOnhtcE1NPSJodHRwOi8vbnMuYWRvYmUuY29tL3hhcC8xLjAvbW0vIiB4bWxuczpzdFJlZj0iaHR0cDovL25zLmFkb2JlLmNvbS94YXAvMS4wL3NUeXBlL1Jlc291cmNlUmVmIyIgeG1wOkNyZWF0b3JUb29sPSJBZG9iZSBQaG90b3Nob3AgQ1M1IFdpbmRvd3MiIHhtcE1NOkluc3RhbmNlSUQ9InhtcC5paWQ6MEQ5ODBEODIwNkMwMTFFMDk4NTY5NUJCREUxQjVBOTAiIHhtcE1NOkRvY3VtZW50SUQ9InhtcC5kaWQ6MEQ5ODBEODMwNkMwMTFFMDk4NTY5NUJCREUxQjVBOTAiPiA8eG1wTU06RGVyaXZlZEZyb20gc3RSZWY6aW5zdGFuY2VJRD0ieG1wLmlpZDowRDk4MEQ4MDA2QzAxMUUwOTg1Njk1QkJERTFCNUE5MCIgc3RSZWY6ZG9jdW1lbnRJRD0ieG1wLmRpZDowRDk4MEQ4MTA2QzAxMUUwOTg1Njk1QkJERTFCNUE5MCIvPiA8L3JkZjpEZXNjcmlwdGlvbj4gPC9yZGY6UkRGPiA8L3g6eG1wbWV0YT4gPD94cGFja2V0IGVuZD0iciI/PgH//v38+/r5+Pf29fTz8vHw7+7t7Ovq6ejn5uXk4+Lh4N/e3dzb2tnY19bV1NPS0dDPzs3My8rJyMfGxcTDwsHAv769vLu6ubi3trW0s7KxsK+urayrqqmop6alpKOioaCfnp2cm5qZmJeWlZSTkpGQj46NjIuKiYiHhoWEg4KBgH9+fXx7enl4d3Z1dHNycXBvbm1sa2ppaGdmZWRjYmFgX15dXFtaWVhXVlVUU1JRUE9OTUxLSklIR0ZFRENCQUA/Pj08Ozo5ODc2NTQzMjEwLy4tLCsqKSgnJiUkIyIhIB8eHRwbGhkYFxYVFBMSERAPDg0MCwoJCAcGBQQDAgEAACH5BAEAAAAALAAAAAABAAEAAAICRAEAOw=="/>
        <xdr:cNvSpPr>
          <a:spLocks noChangeAspect="1" noChangeArrowheads="1"/>
        </xdr:cNvSpPr>
      </xdr:nvSpPr>
      <xdr:spPr bwMode="auto">
        <a:xfrm>
          <a:off x="0" y="697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95250</xdr:rowOff>
    </xdr:to>
    <xdr:sp macro="" textlink="">
      <xdr:nvSpPr>
        <xdr:cNvPr id="32" name="AutoShape 60" descr="data:image/gif;base64,R0lGODlhAQABAID/AP///wAAACwAAAAAAQABAAACAkQBADs="/>
        <xdr:cNvSpPr>
          <a:spLocks noChangeAspect="1" noChangeArrowheads="1"/>
        </xdr:cNvSpPr>
      </xdr:nvSpPr>
      <xdr:spPr bwMode="auto">
        <a:xfrm>
          <a:off x="0" y="739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95250</xdr:rowOff>
    </xdr:to>
    <xdr:sp macro="" textlink="">
      <xdr:nvSpPr>
        <xdr:cNvPr id="33" name="AutoShape 61" descr="data:image/png;base64,iVBORw0KGgoAAAANSUhEUgAAAMoAAAA6CAYAAADx98axAAAAGXRFWHRTb2Z0d2FyZQBBZG9iZSBJbWFnZVJlYWR5ccllPAAAA4RpVFh0WE1MOmNvbS5hZG9iZS54bXAAAAAAADw/eHBhY2tldCBiZWdpbj0i77u/IiBpZD0iVzVNME1wQ2VoaUh6cmVTek5UY3prYzlkIj8+IDx4OnhtcG1ldGEgeG1sbnM6eD0iYWRvYmU6bnM6bWV0YS8iIHg6eG1wdGs9IkFkb2JlIFhNUCBDb3JlIDUuNi1jMDY3IDc5LjE1Nzc0NywgMjAxNS8wMy8zMC0yMzo0MDo0MiAgICAgICAgIj4gPHJkZjpSREYgeG1sbnM6cmRmPSJodHRwOi8vd3d3LnczLm9yZy8xOTk5LzAyLzIyLXJkZi1zeW50YXgtbnMjIj4gPHJkZjpEZXNjcmlwdGlvbiByZGY6YWJvdXQ9IiIgeG1sbnM6eG1wTU09Imh0dHA6Ly9ucy5hZG9iZS5jb20veGFwLzEuMC9tbS8iIHhtbG5zOnN0UmVmPSJodHRwOi8vbnMuYWRvYmUuY29tL3hhcC8xLjAvc1R5cGUvUmVzb3VyY2VSZWYjIiB4bWxuczp4bXA9Imh0dHA6Ly9ucy5hZG9iZS5jb20veGFwLzEuMC8iIHhtcE1NOk9yaWdpbmFsRG9jdW1lbnRJRD0ieG1wLmRpZDoxODdjOTBkYS02NTc1LTE1NGItODMwMi01MDlmYTJkNGRjM2UiIHhtcE1NOkRvY3VtZW50SUQ9InhtcC5kaWQ6RDhFOUU1Mjg0MjhBMTFFNTkzQkFCQjQ4MTg0OUExQkUiIHhtcE1NOkluc3RhbmNlSUQ9InhtcC5paWQ6RDhFOUU1Mjc0MjhBMTFFNTkzQkFCQjQ4MTg0OUExQkUiIHhtcDpDcmVhdG9yVG9vbD0iQWRvYmUgUGhvdG9zaG9wIENDIDIwMTQgKFdpbmRvd3MpIj4gPHhtcE1NOkRlcml2ZWRGcm9tIHN0UmVmOmluc3RhbmNlSUQ9InhtcC5paWQ6YWZjYmRiMjItNmVkZC1lMTRhLWI4ZGMtNjIwNDAyMDY0ZTU3IiBzdFJlZjpkb2N1bWVudElEPSJhZG9iZTpkb2NpZDpwaG90b3Nob3A6YTZkOTJkODgtMzFjZS0xMWU1LTgzZjktZTVkMmY2MTJiN2RkIi8+IDwvcmRmOkRlc2NyaXB0aW9uPiA8L3JkZjpSREY+IDwveDp4bXBtZXRhPiA8P3hwYWNrZXQgZW5kPSJyIj8+/BT1UAAAOvVJREFUeNrsfQd8VMX2/9meTe+9khASkpDQO0hRQLrwQFFAEeUJylNRQcWC4gN7eYqgKKI+mggISJMukIQSCJCQSnqvm7ItW/5nZu/d3N29G0LA936/35/hM+xm95a5M+d7zvecOTMrMBqNQIoAC5iKgK1KpXK6WCy+D+tQ/NvfYDBc1ev1Z2Qy2Xv4t5E5nn1lzyVF2NbWtkokEg3D9zFYS3U63Vm1Wn3U1dX1AP5tAP4i1Gg0K8l5WIdg23T4mRrufnHAx3XGZzmL9Rg+z2pOm4xGtlPulf96sZJLKiPFxcVhfn5+T0kkEiKXUVj1KJtnUOb2y+XyrVzZ5I4lz7Xo++rq6ghnZ+cEoVCoTE5OPjtq1Cgl53sjeyX2RCFWEVZJaWnpYLzpKaOdolKp3sLjpFjFzHlsJX9LERTH7Z2L1/01MzMzjNyHuZ+IPY98Z/wvFLzvTuZ5RMxzCEi/2KscZcJ9du6zdLWKOJV7bcGt2nSnlasgrZ7P5vO/sh08bTLLZWtr6zM4VgcQFE32xlKhUMyzHkue8RK3tLQ8otVqv8NrZXHPx7/rUX4Po8J+4/z58/7sdWwuguia7uPjs420suRmDpzc9T3kpJ2C5roq8ItMglfX7aIAq6+vf9rLy+tHBnFG9hoIoi8cHByeKi/Mhx/+uQSqCrPB3TcIYgaMgYlzl4KrhxfphPqbN29OiYqKusiiuqKiYrK/v/+OpoY6WL/yCchLTwFPL3/w8nC/61qqrqERqiuLIKbfSPj7ez+Aq7snVFVVTcX7HyLaiXkePqsn4GgjYnFnSaXSJ4n1YzpUd5eaKMM+aiBaMi8vb0lMTEwVp5/52nSrYrTz3uaZCgsLQ1FbD0MW0RcVsB9+psV2/JmVlfVrr169FFbXMFpr5060obPW2kIuUXiPMQyFlpP7dsDp3d9BXXkeCIUiiB86CZ58/RPT+NbVzfP29t7BjKXB6poiBNsWfL4Z7IeVpcVQlJMBYqkD9B02qr3BRmNFRkbG8ISEhGIuykSVlZXTsZOI6YLff14Hp3d8Ai21JeYTlVohPPjYMvjb86vp3yjskyIjI0+yHVZeXv5YQEDAevLdu4/fD5U5py2e3MW/O0xZ9A4MGfcQ/fvatWsjsfPTyP1RE6xGWvbcls9WwtkdH5oaKnSC+OjIuw6Uq9l5IDKarOuIOa/D7GffhObm5o/w/m8xwq7jEUwLpYLtnYXH//xXUw+khudwUEcxA85tE21LbW3tCBcXl6Eo1DFIHQLxMzlzTBMKeBnWa6g9z6DgXLYSGq6QC8+cOePbr1+/ZQT4eC03Gyk3Gotv3LgxPC4urpxHidA+wT6cjjR2GLZjANMWIGBHzb3P0dFxBw9YjB0AzGxNUCF9iJTqueK8G3Bg8ydw8eTvINTWg0TUPjxqnRTGznkBHnn+HXLP2j179gycMWNGGUfxseP2DI7bZ02N9bB7wxrIunAMGspzUMu1mW4q94bwnv1hxPSFMGD0JHKtzLCwsH4sdRIh7xvHguTnj1+FlN2fAdohi5ZLxFKouXYEDv7oBxPmPQfh4eH//vHHH4fNmzevND09fTgLkl8+fwMcNNWgN4pAJNCbz2+uzIWt7y0ARW0FTHh0CcTHxx/ZvXv3iOnTpxdgBxOtDPnp58zHG3RKaGhSgYer/K4JXlV9ixkkpOSlnzWpcJlsKEN/DEyn2tN8lBrhwD9N/vhh7Utwbv9mcHP1AA8317vSxoKiYnBwcoSXvvodwqLjhiAY5qCgb2MFFLV+JI7Vwwig0ViH2bsOamD22YBQFqQTx77//vuNS5cu5XJwYVpaWlRSUtIxBAihGnD691+g6EYaNDdUgQjHvN+Y6dB3xLjQ6Ojor/Drv3FAC7m5uaEoBx/ivQhYfXna8AgK+SMooEI3N7cdPBoeEMjxCNDBRN4bGhrO4LMVsdqfjAnjI8P37yyCoswL4Cg1mL7hPoRQCFWXfoe0U4Ohz8gJ3pMnT96OH49irsPeU4J9cR9589MHyyDz5BbzgJoVgqoWCi4dhLIbyeDkuhvi+g3pefLkyZEUKG+//bZbYGDgF1TI162G5F8/4e14Nzd3olog//RWuBgUjh042W3WrFlbysrKnkSh/4kcc+jnr6Dm6mFwkkvBwdEd2lR1Ftcw6FSw/+sVIHdyhfumzZWNGzfuc/z4Yexkbwqmxtr2ThYaQaXRggdYAqXW6AWB0UngFxRCzaVQLAGjXgd6nQ6v3wZ5GVegrToHnIVKm2fQ6fUWfzfXV7Nv/Ri/Sc/RQkYeDSdESzgQB28EoaYXDnwHEoMSVC0AEf5udwyS0uoGJNgKMLQq4NjOjbDgtU8BhWgEfrWbtAu19gvoeL7KWA4oxTZkJB+FhopCaGmoAX2bBhsqAIncCZw9fMErOIqME6G8D2KbH1yyZMniuXPn/tPDw4MqxbNnz0YiSFKx/x1Tj+2DIz9/CpXZZy3alH7mIPQ9VkQk9v5z587FDhkyJJv0TWpqaggyigt4LtUQJfnZcHL3JijMOA+NNeX03IRhk+DxFR8Btnnl0KFD9+L9tGzf1tTUDMV2vMulVL6+vgTUh9Rq9Zl169ZtXr58uQrvm0C+K8q9YWFFLNiKswtIJUJI3fEZeAWEoIKJ74eWaAsqtEeZ8STjJ5ZIJFQh515O7nAcVMpWyEm/QIAC7u7uwwlQJIsXL16AjQ27fOYonPnlU37tJHWBYD9vE3oNbZC683PaoIieSQnPPffcJkS020Xs6LyT/wYhE2gID/SH3EIVNtNKYA1a2P/NSugW3x9Co2IGnT59+iGkGFoT5B0s7a9QaNMWb0EdNGUeh6qrRgoUovWMBhNQ9DotuEiNIBMJ7EVRLP6WOjgCQxGUDFC0PFTATFFIZ+NgDjcJ0BFEnunZVGrVXbEmKCDtoMm5YmqjVNrrjTfeCF65cuW3jOaFP/fvgNzUw6Aovo7PautOEe6oQtZMlNbl/RvBv0c/SBwzA+IHDI/Egf8O7zMJfckFyL+fJSA5tW8L7PrkOdBpWmyuJRca4PS+7TBi8mwZ0pAHiNEjgp6YmPgRAcmZAzthyyevgK61EiQCS0V0bt8mGHD/DOjZd3DM9u3bpwUHBxPAG4qKigajlTxKjiGUKvvKeZBIZdB35DhwcfMYj8Aav2zZsmeGDx/+Gquw5CgbAm0Tj3A6QWiAL2MR6uHIt+/A7FfXgaun92S0xsvxPh8yYyhFq1qBFs43KiYeCjJaobW1BXSoXGRiPegNAuw3CchRJnw9PcHTx3TNpqamBjFDI6hpO7P3B96OEoqdISI4BKlXu9AKNAo4/M0qeHjlBnD39o0ruJEO5xE8BERmIZSIICQwGMoqSqglsUBsYyUcR41JtA123iAECr243tB+D51RAl5ujvzxXYkRK5iix0a1qRskTO3Ap3RzcoDaWomZk/qGRAFj/ks4/po955JSAeTrVGO0NtW301KhDhpa1ODh3A70GoMnhCLf9QsJR0DLEPQi0GvV0FRfh4KRAm5q1NJWgNbr2+MByqYG9q3nW2+9dQKVmU8pau1jqPVbi9OodZeJbg0+uVADityzcDL/PGSljIFx814EF3eP6SqVKggFnVqmY9u+shl7I3aF3MkbIkP8oTQjFWDybGIZCJ3ZTISd1c5bPn0NBMoyBImVPjQKwd3VBbLPHydAAfSlxuHHZHpAjzRsAjlm3w9fwMGNb4DAYFIQOz/1gG6Jw2Ek+ggImqDBgwdvxv6mSlQoMNpGIsROVMaIrLGlra4Afv38NXhi1Tfg5eX1enZ2dnmPHj1IFEqCCtFgkk0ZRAb7m47XGaAeKT65hoeLg03/IbjEYsYcUY+5qiTXctAQYQ5yDwgPDrBoiLkjmkph31evw5j5K+DwhrfxigqbY1xRMIWBYVBSUQGGNsvva8vy6KuTk1NYXV1dIQ5CZEh0b7hWnI60y4Cfu4NULIK7WQgllMtdQYuUUChxhMET5tDPkT5e4oCkQ+cSBYyOqgzpjbkzEedckJDiI6yHuqsHofyykFo+E/VsQ4urAy8HvByP1RMI2nEqdnBgeb4HVve004fh/C+fIS2r7dKzEyVWfeUQ7CjPgwcWvgUhUTED0LIU0vZrDahN5TQsKxaJqVb1cHcDT8Y/rMq9CM2KBnB18xi3Y8eOwSgzRmQRXuSzNmUjjcdayIYAtbKPD/h5uUHxNZPfiQp59BNPPOG3adOmesYnhJxLf4IRWQD72EZNA+Sf3ws3Lx2B3L+9AA8vfZtY+zZ8fqkjykNdayP+rUcrK0O65Qoh/j4WCtysiEsuw85/vQUzn1sFxLc6cOBA9YMPPpiO17I5mJzv5+lkt9+0Wq2IWhRETBWa9FgX71Aoz79OOa4jdpQPmh9fT5cOO78+Pw3+/c6T4AStdo9xdpRCbGQYlFY1gKK50UQvsGd8w+JMg1BVVVJdXV2PZn1Mj179ofb6CahqRO0mdID8MpPWFuLxMqkYH0oEzkE9oHvioC6DxaePBjLTzsL4RxdTU4/tqXrllVf23yJ0yUa8RGjOK9GBBU//UI71lPKe5CgVgskmqttDAR1YPHKdNuZQL/8wE2DEYvdLJ36HC798DAZ18x0rC011Hhz66hUY98waCI2OCyefPTh3KWTs+aSDeLUKUg/9CmNnLwSka6PZz1MO7QRP9F3btFIi0DSAIHeQQ6APx19rqYT0s8cgceiYgKVLl05Dgc1C2jeIgEyorEKq5QfNTVU4xu0U0qhXw6ltH0AUjnO/keOpFPt4e4ITdrOPe+eCOzWoFA5v8Ydxc56B+++/f8OcOXNmsszldgr6TBQoQhTUS2gW71uy+lvY8/kr0FR4udMXaWzRYMM7d+9gPw9aKZfoOQoefuk9+v7ixYuZSL8CzYKM4PTpAKDB2HlTFr58t3yC+pdffnnJkSNHGnlCsLyA2blz56XevXs3j5j4N5fDP30IjWgBnZ1c7kp7vD1coam5FsQCHfQc+IApCoa0NmX7J8jPm++aZW1TVCB1fgtmv76Bzm2NnPIIXNr/PTjoGu2eU5KRgv8vBB8fnyFCxncklMzbnagCR3AycWHg09hZKX8QoEBAQMBItCaBLMgIAMODfKDWSQ619fU4Hq1IY9uYkDTAjUvJBCjtSg5BUtOo6hRYjEYD+sxbwCconETCPL/66qt/GQyGroTohQQogu7du39bWlqaGBQUNHbykvdg67tPU1p1S8R2ssE2EYqwJJj01Gv0/W+//favBQsWJB8+fHjm7V4HncN0HDA9ajE9vhoYZ93YQTqEgRyLFMCI5ji4pKTk+vLlyzefPn2a0I82ngkq3vL+++9XLFq06HBERMTMJ9/6Fg78+AX4BUWAzEFmc+zZXRvptK6WRORwkIhlFKLWdUYK6NktCcJiEm2tUF4WuPkEwrjZT0KLohFObP6A34llSll1IzS3NgFhhDq9ScgIfXJAze7s5Awhfp78YKkvgt83roVHXjbNW4XEDYKa9EN276MoyYCyglwIiujeh4IE3ytKrlOAEFmwBxQKsszzptCin98DaCG9WZCZFYS7M63EX6hpaKYUUI6WZu6Lq2yu5e4sowqavN5y1lKn5kbC4pAN3LhdOdPpdNSi0Flo1OhvFBQUOCOlGDRu0dtw8ItlvD4HdTIFrqBSVPM2VG8UgFroDE5Gfu0ndA0GAkZnNNc5OTlnp02bdpBS2g4E3F6Jj493I8JPQELOZ6vVRJmABRBb5XK5BJ08b9QUXvPnzw9CoGRxgGLkzhPwzC6T7/TdunVbg35VXLfYxNhn13xnt42XD2y2q0yiB4yGsbMWdPiMJDNCXZ3D+12LUmvh+yHLo5UZCTBoNdCkbYTrTQoICwwAFydbR7U28xRc/vMw9B4+DmIGjoXytIMg4fhOKqMM5AKN6fpo5S6f3IdAeZH+fQXfS62iXPaKI8rDid0/wajpc4mD3aeMAZlUYGt9WNrmk2iaJUefsBnHzIV7DAFlXQv6es5iS1ppEIHMPxag+jpnbqQ9Eubt7R3L1z6Daygoa0vAWcovhmLOTLQ2KirqHXRq10XEJoYPmPkPSNm6xiKKZebR7n4g1KGJFFl2ktYogYTJiyDrzO/IyWyBYpS5wbin3yJRMjJRldajR48PmHCskbUINo6UQQxCFz8Qt5bZfBcXZ+LXXS2hoaFD0ZoNRTowH3nzEaYfOgKJkQET6RQNDvjT+/fvfwxBk4Q+lqq1tZUkg5KcNcnMmTP7drYdv/zyy2W0dDqm6rFdHr169YojHL7wwhHeMFyzUgNl5SV0UvaWWlXfDMWlGghBCuJqFXAQoV65fGQ7BUrCoJFwehv6RU3F7cGYqEHQknsGZEI9WFsB7ns+Ld8AHvjPHLmD4utI3RAoVIHcAmRteiMFrr1CwOKfNBoar/0BTvJ2S0ba6eEXCEbfQOqjsI4+NxLGV7zCepoijq3ldoFiHnjUsMq5c+eu3bdv3yf9xkx2rK0ohpsnNpvIIlNa1XhoxQ1EtNgGJIMfXQ6KuhrQ1ebbRCIMQgkMQvBF9EyCysrK4tjY2LXEOJH7MpEd800Ky2pA0aIEHy8vEMscQWpUQFtze3i5+dwhqCvO7jJAmhQKyM+6CsOnzYe/PfMaTJgwYfOBAwfuQ7Bc7sA/YUGiY8BNGiSeNGkSmd7dS2IWhFUyr85oyToNlKamppqFCxeeYDz+th07dowhQEk9vAuE6jrec4rLy81zOJ0qRmJ9yiA6IsJmbJRlmZCJvgAJ4YbEDYTS5HagOMpEII7sC6qC82aBy7hwhoqEtvYmsJci1yS0iVu6JQyA6vyrIFFWmKh63mUguXzEJ+KCjFcwPcIocBsbG+ukJMTFU8Jje8PZ9NMkC9fimSrTj8HIhatB36aF5uyTvJEwm+kGZzeQObqCwQ5QhJyBJ4PU8scffxSuWrXqM/Ll+MeWgE/CA+0ox44g1RokBhChJfk7OHr4Qfaxf/OG6yJHPEJniDUajfKxxx77AEHZxACF3FeLPgMNgV1LPQmtzRUgRnA0NdWDr4sQ3EUtlL6w1QWQj5emd7nmXTkF+uZCOPnTKji0bSNtX58+fcZ2EI4yWlkUFijNVHEig8FKpvirmFrDS5X0/BQMfaZW5hxynXpsCw13lWWn8fP9ynoctS449vpWKKuq4xECPeRdPkPf9x49BdT69m6oK8qG6EHj0Pcxmi0QmRfJuXAcuMPcYrCd72osvwnhfdqTDB1FbXDu9+0UaARkHRUCWDqpm56eaY+WS1CJevj4UktmEaFDq3Ju26cwYtYikAYl8UTCvrYFpkxOsxnshtaZgdcwA08Et3nNmjWp33zzzffkAJIAKQ9ONEe4rP0SYiK73fco9B41GZ3OtSDS2U5Y+vQaR3PDSEEQfnns2LFCRshamXvr3NzcqHBUFmW0WylNM7SqtHd1HoVcr40zsZaRfNAUYHBxGQSWiY+8omalWEh/NTFgIXHsOqbW84alYwdCi9b20si/Vcw1SG3y9zfFne1ZzaYWRdetqZ1z65g5tJDIGHAN6snheGUgFiNdQ9+yPfqVSqvZ2UVD4hTW2xyRMp9akQ/R/e8Djci5na5lplKgcUFmdI+AJlU7DSNAJYAl5dSpU5l2KSWJvAmENvelgq2shkPfvAsPvfgB6F1CbCJhDXW1NtcSdBC2F3IGX8MILhHgpkWLFh3au3cvmVuAGc+vhTq1lNcpdY8eAoOnzIXfvlwJ4hZbP0Lj4GfONv766683ExAywtXMsShtaF5pb6oUDRz+rAdFq+26LbXUi2oKecQAcOk+HNzjxoJrzChwjhoGDqH9QOgTAzoR/4y+okUFImH7oNRXlbBzFcFguYahIx+FS79amGchEtjIvPJKo7uXH5lFtJ2jkMk0TJ+0IAXzcHJy8q4oLgCDyhZvxKJrNcquawq9is5C2/g8te2UIyR+YLumxd7Iv3wK/Lq3R+caK4tAoq5ubz86z37+frbzZ1IDZKWeAK+Idq3eVJoJBZf/bKdDbUZwC08CV3n7xDIBKgFscXFx/ltvvZVm3/kSWPhINQ2Wz6WvyoSD362FSc++B1qRi0UkTKSpM7kR5kmyjlcrCLk+CkdLtvr5+WmGDRtGnzDz/Elwl9k69XrnYJi8eBUc/uFjM4e1nmMxKhsg76rpu6lTpw5mBKuVETINJ9okMEmj0VY8rcN1aiVoVc3QpmoFrboVNMom0CqbTZ+hELWpWsDQ1klLxMTV0adgF10J7VgVIzfqZdVnrRzANDPvbYpI6mCeobeyKBqm31Xjx4+nqpvkPzlKbbMS6hRKkIr0XcYJTTRVa2wVWmt7+HnwhFmgMrQzh/IbqRCWMIiyB955rfghaP2yeH2VyqwL4BvVDrJmVFRyQ/tcjUtIAs2WsKBdDFBv3LhBLqq1R72MnARXcl89Wgshx/LRqN61Y5CVcgx6T1lEI7LtE8ECsythEgP9LYHCDj6rJengZ2Zmrvb09AzOu3oBLuz8gnJTC80GUhjx2IuQvHczTYuwoTiIVtJ4B6EWjn//LpTkZUFgYGB0SUnJCg5ItGxIVqczkW65izvHpAvBzdlWsJyFKpISALrKDNCUpFGQqosvgrYsnWoRUUspSIX8a6jkMinNQTJrIt8gk6BoNFUci9KhW8zprzZunzHPpQI7y5dFIjGCxdYvRWumZ87RoDWhDqBe18aPa6MB7rTwXUPPKBbsBw1xtn2j2q2Ao14BVQVZ0CZ2o4LF9UFbwRkikwaBqjLXrNmbdO1RKF1dPrh6+uBn/JkLQfGDobawnV0RgBKgkoIU/TJ0sBScZEq3qVs5SkBIo6okumoGkEgAecd/REWgoJPcfPMxtJ1ay2t1BBS26mtqaj5AkCQQ4T6x6V0QGWxNtW/CaOSpFyD/xL/B2ndvd/pNHaZrqoSj36+G5sYGkgA5CjXFPLBMZTc2NzfTUItvWDs/lspcbLTNnRaytkUkaefMsQPup68VFRVp0HGul7VV4QKGBQ37yivlBtSAeq3GHlBoRYVBeZVYIrMDdAnNwbuTIhKKeKyd6X5arVZn0uqWKUJFFw6DxEFu46f6IaAyzh4GqaD9kT1De1qEn2+c2QfuARG8IEsYMhYaS9rnAH2796ZRsby8vCsffvjhVYJdexZFjf4WYRLcQqKqA2YuBYNAbNGGnKObQO7qCTqZh6XfyPg3WiW5VkuHQAGuE4sa/2lvb+/xRKiJcJNUB75SdTMT8tEp4glw8Tr9qsps2PPlG/R9TEzMiqtXr07kCmRRUVE6eU0aPAYcnHxR0hAkzh70Iaxrk8EJxN7RXa5hsQPAKPeHwTNehEnznjXNoGO5TXkzWgHHutpSRq2Kai6ejAHz0uP169fT/KGefQZBs8ZWPjxc5GAUyLoMEp1BAj4etuk2chfT7H1ra2sLmRW/b9pjoBS0HydGTi9RVdkGKCLioJymtrCT0S4wbdGr0GZstyrKojTQNtfayAWhZBcO7QAnsc4m2oXK9BobEbX3LOeP/oYugW1X9x8zBbqNeNhS0A06KD33Cxg1tlaDgCUz5QRoUKHbDVdDe1asGFFM1gu8Tb7Y89WbVLjtFWlrMW/2a0dpLc03U2H31+/B9GdeJ4l167ds2ZI/Z86cfDonxskvJ2ndHZXgIRPvWq4XM+H36pNPPnmVI+B/yS4sTQ21+KAae+SOrqr8/fffFSisJc5u7iEObuggc5xmMxVyckbt17XNaWQOTrzhezeGgtbW1taUl5dX9unTJ5EIbd31oxZ02pEzNUAieMSnNDQWg4i5ZihaoqCI7uAaGk/nLViNDjzzQd6hMZCX/DtIOCAjAGX64QI7x2av+Amq7X734Px/wPa6Sov2m5Y08OPOU9wKrUp8PjtpMazzKr58+XL/yMhImouxZ/170JyfctuD0Jncr5LUPXA2pBsMnfSIcNasWVuvXbv20Jo1axQGw+3ziezs7GqSwsKa5lulwZDvSQaAo6Oj2AMLCsSNEydO7FuwYMFRhjZ1Kterq6Um9yI4SfQdWShWWHPQVwnxDY+FhixbYQjw9oabxQrzmprO+yZC8PPy4v3OO7QHfS0oKCguKytTEKCQmfGTV46YgaVU6yzGl8w9FKbsb5/9RmrVY8AYs2XIKblsF2RKrQGqK0rRSrVr8VCG7uG4Jm/YsCGHAYqgK+lNpEx8cjns+byuU0m+5BlIJe3ky1mj6yvQce+flJREZoZF537fhsL82203qrNJaqRPr+5fT/OLRCKR7zvvvLNr8uTJXnzrBG5VUJiEWEWkOjs7CztTybEymUyM9xZKpVKy7t+ZE33rKIXljgtxim8ly6SiZac0NDCGf3KfLFtwc/O57fs7ufiAt5vtpBqhSb1G0HVUcO7cuYyPPvoomazqI9m+Ivdgu9dzIHsPNLeHlYVuITRDmJSB4x4CrbD9XgRkXAEkK02VBSkWfi0LMlSeF9lpA+jizjb4HNkkn5DkFVpHwuz2D7aPGwmzBoo4IiKCRKLg0NZvYPdXK6GsqhZabmOiT6nWmxF5q0IS+YqKS2D7R8vgwomDxJH1Xbdu3ctdsShIE72DgoJ8AgMDfQMCAvz8b1H8/PwCfH19A93d3X3IQiA8r/eoUaNeJFaNA5LOpNr/FcUcTDl48OBF7A89SX03uPAPcliANwp+gEUEz34EXEj9vm7Bfrzf+/RAuhQeReYtbqxduzYtPz+/FrU6BWsw4zN0RhGGxA9ghbTQxc0DHXP7WTxyiQAEaoUNyJB21r733nsnOFHRLgFl6NChW9LS0rLdvHxsImH2CgEI2aOhpErBS73E7Drs/RtXg5Fx2BobxSB3dMcB8eNd3WjWDFJHCE4YSddmd8RaCEDKq6pBjZ3D7syy/bMV0H/UBJJN2ruhwTRbpFYp4WpOIWi0WnB38QBU/u1TQkIBniuCxlO/mVfNdaU0KxRQdPMGxA0ZD8+t3USykN/+888/04YPH376vwESpIPc+RnBxx9/nPf4448fxHZN6jl8KmQd+Ir3PLKOo8bRAarrakGvbaFzJDYgQa3u5+MDvl78O8SQMP+QaU/Q95cuXUpm5nMEKSkpaf3797+vz+hpkH9ml03EyrqQiUNyLCmpqakFQ4YMCSf0qzH79G2BDEF68cqVK3WcqYOulkZs/7dFRUUvRvRMCiSRsNQta+jqUj6AFFdWQ2sLobMaGlW8pmyFOGuLgtqLhgJkju2mUoRA1iprIedmPk1Q5I1jGwWQOPkZePiFdyBk0DS7La6ub4aikpvQpqm32L7IzdPEl1UqVSNaBrrTRsofu0BkaAJHsRq0bS0Q6u/BVHcI8XWDQB9ncJdoQNhc2uVakn8VRLp6yDq9BfZ8b1rVFx0dPQz+u8Vi1n/btm37yIejZz4OTmH2NTOJYMVFRUBQcCS1MDJHH6ze4OjiD57eEZAQHWkXJDScOngqhMckQHV1df5DDz20i508Xbp06cmKiorc0O49wSUoBmobmiG/pBJullbR9S/W9IQcQ469efNm6W+//Xa9ra1NN3zSLNBIvW4LZOgrn+dYk7Y78BmJ31s/Z86crzQajYovEkbnjbQ6yCssBHVLNQUJOykrMGpsqZdCoaA7NnZPspUVgVENJaXFqBVswRIycCoMmWi6OQkJukYNtg0j1zXhIBTT7FXrEplEl00Tk38dH4qqQynHjzK0tUJDs+quSiPZJ8zY1h4izLl00jTQplwv7hamd/e+zWqoqGuGqvrWjqiXecYf6ce1o0eP0i2gpj37LvLsoA6v7+XqSC1MVGgA1kCICPJFp7/jVZfykN4w5alX6PudO3eSfcPYrAmanYFWnq7eEzr5QBsyDXVrNahaqqCxvhgy83IpaFjAhPQ0h3VzT506VYC0h24hExo3CJlEDVzLyYfrOTchu6CUJnVygcaCrLKyMgct6XFOWJgGWLjOPMnVK8bzCWhzisogv7gCiivq+FwFkmrQiEzh5qpVq75mI2Fe8WMtLElBCVmqYDt/IrZa2k2FAgWVbKwAE+a9AE5ewTxxS6RNFaUWCYqukYNh2t9fp+8//fRTmiE3dfEqkAe0r4tpalVDdU0Znm9rQT1DE2DSvOdN8fDz5zPRwaajytl5hK6hVqltAdYk9gP3nmPBu+8U8BswAwIGz6bVt+808EqaCC7RI3C0+TNBCQflLn1prDblp6HPEgCmmflbJUZ2dm6FAWYz3ZmypCQX6msKoLY6Hy5nZtMBJjSTCqyczqqyQGFn+lX333//T+jYXyQ8e8Iz74LEPfCuAdc5NBFmvLCWvv/jjz+2LVmy5AQDEnPNzc2lwj5i2lxoM4isOLuGgia/qAiUOjEkjniQfn769GkycavAMaXn9hg4BrSaJhAiaREYWkCHrKKpsRRyCm5SpsEFGdKkqxyQsI48Wb1K0zMqKqvgZlE+NOP5BLRkzzi1sgapdBncLMxDCmqRG9fCgKVhzZo1Z7/77rvNbCTMNbw3PYBkUuvbbLOwCfVSaQy2QOnTp89O1B7pYYjqac9+CBIHW1NNFvtX1JgyLuX+PWDqElNO/9dff33ixRdfPIm8NNvF3QPGLngNJG4BTEOq8Qa2IUy5uz/MJfsueXgRU3120aJFF9htZIRW+3hZ78NFQ3mqSii7kQpl15OhNCMZKrIvQllmCpRlnaefkfcdbXZh0QESCePwGnRgmevVVfpkEeptaqqjO1Ny/QepUEMHuLzItAuNu7t7EId2sTlkNOEyLi5uNVKggrAeCTB+8fvgGBh3xyBx6z4Upj//Id1zOSsr68IDDzxA9pBu5lgTmkk+bdq03XV1dfnRCX1g3hvfgdjFFqhE0OrUAggMjwSUocoPPviAzH8oVq9efUqr1ariBwwHgQPPUmS9kjKNqka1GWTJycmpVrRLzwBFYurLGl55Ms3V6FCpNnPHgU3wpcmqCxcu3EuiaWwkrLpRiX4z/0y8RiegmxCSDQ7pfI2fX4g5hQWF9U18sGayL/Ds5d/wWpaW1hYKgrFPriT7QhHn7/rixYvJPk3VgwYN+h6FvohkfY5a8CaoDTLUmLZo9QiMhqf+uQOiEweQzZQLIyMj14BpB0QaUPcKDG/vS5RbV57lqyRiQpYayzQ1ICELberzQagoou8d0PdwFduP2Lk5y+lWr2bKwux0olTS1UUd7evVWZBQy9DY2Eg16n0zF4NYbrXRuFAKYb3HwexnV7LU8yIHKDouUHBMGmNjY18tLS3NC4mKgZkvfwaBAx9C6bn9vQr0Mk/oPu5pePTVz+j4ZWRkXMRrv8do3hYOSNh8tdZ33nlnLfob6pGTH4bVOy7D/U/+E4LiR9E9erXgCHLvKJj+d9P+B+Xl5RmMYDahz1OHAKdJXN+fKYPBM5cBnUC1YCp60IqdKciwv0pfeOGFZKtoF60IQNqXo2ctBoHIwU7ni2HoZFNQor6+nrVMFpndvXr1+qCwsDCXWOj4+x8F640m2vQCur822bKVjM/UJ/5houc5OReJ5iQBeWJCPGbMmBH3888/f+ng4OBcmH0ddn29CvIvHqI7O5oiJI7wyvojENWrPzGTN8PDw99nGkTuKHJ1dXXBi76OCPQ/8PM62PvVyxTptFPwAWOHPwRTFr4KId2iyaRaycSJE1eiiSYCakBeO2fEiBELDm//Dvb961m677EYB7ZHRDDc7ZJVUAJ6TQNdgzD1+fVw/8z5kJmZ+SFq7y+YjlV3wZEk6COhHZLf73rgwIGZEyZMeJ8KUNFNyLhwmtJKqdwJQqMTIK6vyZ8rKys7GRwcvJgRViUjHELmWmSOh6CMJCh5Xb169eWEhIR+5Dyyler5A1uhCC2oTFtnt1HEFRB7hkFYr2FIoeZTgJCydevWbejo/gKm9TMNnPuzmdxEIgkddke5iEUL8UxMTEw/u1MESmUDWqaFZ8+erWSuIZ46dWrYZ599tgzlhG5GUVaYDylHdkJpTjpoVC3g6OKBfsOL0C02kfg2B3r27PkG0xa2H4glcdy9e/cUtG50C9OrKafgesofUFdZDKrmRro1r5tPEPQaOg6Shph2UTpy5Mjb48aN28GMI1FgUqYvPZGGjV6xYgXZkhY2vvcSXPvzN7psgayk9QuOgsBuPSAibgCMmmre7+0ojs9S0iHELjoxA+J53333df/pp59W4Jd0U7z05BNwLfkP5KMKCI3pC+NmLYCampoK7LTXEbmNjPYxMLRF/vzzz/dGn4U6L3u+/xQqC7No9mj84Aeg18ARLBfNRrr3Fp5fz57/0ksv9fjwww9JZoBg7w+fw+WT+yEsKhYc5PK7DhS1SgU3LifD0ClzYcr8pSTFXoeUYRp2YPodAEXIDIgjMyhu27dvf2jIkCEPYV/2sj4YrWkp0p6Tw4YN+xcjHM1MX7DxSyIkcuZargxYPNauXTtq1qxZ4yIiIrqx10o99js0VKCvoKilyw7I2gqpows4e/pCSHQixPQeYL7vlStX0r/99tv969atu8Tct5FjUTSMkLPP4sTcm8oGjlH/MWPG9MWx7+7v7x8gkUikra2tjShMGU899dQXCJJSpu/0jOIg7XdHsNw/ZcqUidjmGL6OQ6WZHRAQsFCn09UxbVGxYGP60+3HH3+cjMB7FpWxXUeNsJJjx45tmj59+g7medQc2STPQiZTPDds2DDp6aeffqajwcS2aFCJ7xg6dCgdHwHTEXIr7eXx66+/zkbQjPT09PS2tnJPPPHE8h9++CGDI1TsQ9HrvPzyywNQ8N7k6ZDqQ4cO/TF37tw9zACxg0MFA7XWgNdff/1f/+m47Mcff/wUCsEZxkQrOQJ7u0Bh+4Balffff3/QK6+88kMVXdLsYfa3UHumzp8/f33fvn1h2bJlowMDA3shWMtxcDKR5uQpFIrsbdu25a1cuVLFaHYnRru7MePl9tFHH92HIEyIj4/v4eLi4tRRw5ACVSHNyjt+/HgaatQL0L7ArIljSVQcv0DIANWBfRamujB/Sxiro7eiOOx4GphrOHDkym358uX9UPB6It0ORtZC9gFuJlkICKKtDGgV0L7qlRVw1rJ5eHt7+7z22msjk5KSEr28vHzkcrmjGgtZV5+enn4N+/sUKqCajRs3dsP7JKDsRiGYvdHH8UCaJSY/Z0EyQMjOPOS1srKy2tfXN0gqlUqQ4rYRuoifVWD/V2EbSYpTOiqWP3GMKPVytNKErsyAuPj4+HigAPUZOHBgD2dnZ3lubm4+dvZl1EgZYLmUl9UgbMe4vvrqq/2xsb1QCILxQZpTUlKyURtebMLCdAi7wrGN6XSqwVatWjUITfhYNNdxVVVVCpVKZdTr9aK7EbJltzbCDhbg9QOR92fswvLmm2+es2qTtotAETHPQRUGdvLfExMTl39+fBt8+MdPsHjkTHh+9CPIgR3oxnsk0odtktifUTeUozBl4QBeOnr06AV0SG8y/ctWR7y+38yZM2Ojo6MDUJBcUQDJGBhbWlpUeF4Davmb69evz2Sey3pxGeuXqDkTfAarZ3FgnseJkREZJ+jB3T+g1coScy0su+kGCzIR59xWTpu4gDWi1ndBGQr38PAIwccKRjkgQu+FzyZEK6ZEK5Nz8eJFMm5atFaGw4cPz+vevfvk25WLPXv27O/WrVsA+jB97Xw/lhVQCdMBcg5gHJm/ZcxDG5gHUHI6XWXVMSxHd2Q6Vs5cm7s2X8mJrmg4nJilGi4MWNmBceB07p2AhbvVkJrzDE1WzixXaG5nhp7dxFvCCsjmzZsHzZs3bxdJW5+18TXYmXYMgtx94MuHX4FpiSPpSd+d3Qsbz+6BQPw81j8cuvuGQoxfGMQGRICrg6WhQB2TioD5N/oMl5i+cuC8SjgCDJzx4i4q4/Y9K9jcBXTsMws5VkXMjKuMuQ/7M3rcPtVYXcfIsbCsXLGyJOHIk87R0bENFW8MWsdeCIhuCAiSXhRI8gD5ftDIuuTn55/auXPn/ueee+5FvFYA6evUwgw4kX0RrpfnQ1VzPdSh20CynBs5US7yd0/s44PPfs4JCxvgQlEmHMu6ALnVxTAgPI4qN7QsK9jB5Q6wjNP5Mo6ZNTJaVs2pbBiP2zEOnMpqH/bHXLQcDaTmnCvggNWR07FcAbhbQNFxwMIVHpVVxMXQBaAImLaymtgRNd8HaFVnK7VqmPTVC3Aih05ZwaMDxsPXj6yAz45vhTf3beBP6/Dwg4SgKLg/dgDM6T+e0jcmuvTb2LFjPzl48OCraPWTUEDM6xKQuqmwKkm2A1qjJqwKdLRr0ILV4mfV6BYW7Nu37zLSk0rmebm/MGY4ffq0R48ePboThYV0RIjnCtCyoyvSKsZnIfSkDTV5HfpX9Bw/Pz/Bl19+GZWQkBCJgh7g5OQUiFrfl9AdrJ7EAqDAO2GbahoaGtJQoD9HwSaKyYgW/fWgoKBZ9mfsNVDWWA2Vijqobm6AJvS/FKoWkImltC9Gx/QD9/Z98eBwZgos2/kZZFTc7NSADYtKgj+XfQMlDVWorH6D78/thdIGU7b2/EETYd0jy6n1P3Xq1AjuD1qya8ZZwEg5Aiq00sha7swpR9hFHIGXWFkC6+Wz3MxQ7rkswKQckIjvACQCq8lAHfAv47WY5OpCzpfAug9GjBjhjlTyAaRFExEsk63BEuUTAhvnvg6PfLcSKhQd71AvFUtg2dhH4c0HF4KDREp+piID6XCXJ1UQBMkInLMXLlz4EamogeSMhoWFvS0Wi4d35nwU/EIEYQHzMxCdLuiH1aCVnYp0kPwU4BDWApzKTYMbFQVQjv1QioJb2VQHDcqOt2QaGpkIZ176lr7/56FN8PpvX3e6HeFeAbD1yffgh+T9FCBtzHIoAkBi8f/WZwxrxXe4ubk9zfcrsNa/bsudpTZwtLKew2mNnPPFnPO5KSEGnvMNHCETcoAq5oBMeIfzG3xWxWBlXdqsnsnYxRwj9jkkKITfII2YazuZpYUnfnwXtl44TP8m2pFYl59SD5gHq6MyKrov7F/yKdV0F4tuwGykdDdr23e/cZM7U8pGBtzb2R28nNwgwM0bfPBv8lm4VyAkBUeDhyN/egvR2LnVJdDC7PRCAhDkmqQ4SeUUpP6uXiARmdgXWX9/vfwmZKIWL66vwlpJ6U59qwLqsNa2NOK1VPSctdOfpZQTLcsJtD6j8mpK4OGNr8MlZmOK2y2/PLUGZvQeDa/s/hd89Efnf06zm3cQ9AuLhd1XTpr7nKy3f3rYdHhv6mLaN+gPNeTl5a2NiYnZRIaN/hSy1e9vc4XbWkC5y1759ui1tlBCnnwmg9V1rO8rsnq91Tr227Uo3HYYrABv4EtDuV2r8sUXXzgjxVBoDTpIqcuDk1WZcKWxCJzEMvO2OBnXr8Hly2nm38l0lDuCUtW5bYhiQ6Pg2RmPg6pVCa9sXAu3u0M72Sh8ZGw/WD19MYR4+pmbvj35ILy660vQ3WJHEiJUEV5BMDAiDvZd/ZNSos6UHuh7Zb39CzO/o4e4d2ZDTlVxlwb11fGPw4px82HeD2/Db+mnOj/ZhW2XSxzMioCmXiF410xbQn1EC6WhUPzq7u6+iBhgAef36lnACHjoBF8+EwD/TzFbnyuwlwcFtr8Ky7VsALZr+u+GRQEri2HgeSbjHYCSKgmkJRulUuk8c05ZmxLO1eZAal0+JNfmwtXGYtA0NkPztULQKzW3fSOJlwu4JnYDdVkdtGaXdqmxQgcpeAztCQKRqZsbU7NBp2iFv6qgPwMPjDelq1xITYWsrMwuXWdwfF8Y2WsgfH9gO1Q31nU1AgoPxA2GfzwwB+KDIkGEyoMoMnMum0BE/0Zm8Cv6gPMtgGJ1oVsKJvkBe57Dbvd3z+2B7D9VjLdoV5eAQmT5kUcecVmxYsW4kJCQvyHVmGQxk63XIFhKIKU6Bzad3APXrl+1+RXmWxWxsxxcencD1c1KCpiuFJmfO7j0iqCbybVkFoO6tPYv62jnnqHgEOwNqqLqLoNb5ucBIicHUBZUWuyJ3WkFI5FAn5hEGNtvKFKwYHBB60IA4SSSgUwkAWd8LxdJQSqUgCt+5yZxhF27dgXaBcrtIPNe4QWKmDOn4jhz5syg2bNnD0PHvh869one3t6R3BOvleXBczs+hlOMo9/pG5JfIEMB1FTWg7a6a1utygI8wSU+DPStGmhIvtElAbwl5XGUgceQnqCpaqBWtCvFydkZJGIxyQu77XN7h/SAhUOnwpwB4ywiZbcqyAx2El/zHlD+GqAIrSKA7IQdO8NOfofGZ8aMGT0RQMMjIyOjfHx8vNkQ51v7v4HUguu3dWOprzsYVFrQNXdtu1WiqV0SwkGZX2HS1ne5dBvSB4QaHeSlXf2PrR8lQYyH+z0Ajw0YD31C27NnyrDk5ubmVVZWlpCkU3TcG8kiL6FQ2NzW1laLr41YWxoaGmpeeuklYmLb7gHlrwEKWFkV1rJwAUOqeZZ9796904cOHdrb09OTTpb8cSMVPjjyExzNOt/pm5OIlEbXBl0dUx9fXxg2fCSc+/M0VFVX3bVOWTpqNo2SfXz033/5AAS6+cCUxOF03mloZC8auGDAUXXjxo2CDRs2nN25cyfZIotdpMZW68xpiymQe0D5a60Kd3bbejLXkVMJWJz8/f09N23aNLVfv35xSM0oYDIrCmDDn7vgx5QD0Khq/ssb7+PsASsfXABfnNgO+TWld3w9J5kcwj0DOj0J2BX56x/WEybGD4XJvYbT0DdXJi9dupS5f//+tLfffvsiBwxKK2Cw4GABwt0TW38PKH+9VRGC5ZwUFzAysEwbYtN+nAhIUPNNSExM7IG0jP5mAZl/IaHYrRePwIHrZ0Hdpv1LH4Lw+P8EMLtS4gK6wX3RfbH2gZFYCbi55eLFixnHjx/PePPNN8+jj9HKAQcLCDYLg03h4S4WY+fUuLvywD2g/DVAsbYs3FQhFjDcDAgHK2pmtjKrV68ePGXKlP4JCQnR7A3IHMCRzFTYf+0MHMpMvuWs/v/mQiZP+6J/0T+8J829GtG9tw0wioqKypFWFR44cCBj/fr1N0gaD9humq4Gy9w2broSFxzcOTXzzqH3gPLXgwWAfyJWbAUaGQcwjlb+jGNSUpL/P/7xjwGDBg2KjYmJieDejNCaP3OvwMncS5B88xqdHf/fWEhuG0lUjPEPpzPn/UJjIdov1OxnsAWd8NrMzMzilJSUvB07dmSlp6fXckCgtvOepVPWloObqcG3r5vxnkX5nwEa6xw7LiWTW1Ez+nd8fLzPwoULE9H5j4mOjg51dXW1SDOuaWmA84WZNORMMmhJzUN/o1Wj+q92BJkVJ5GoUA9/mhEQ4RUIsf4RDDjCwFnG/+NP2dnZxTk5OWVpaWlFv/76a+61a9fYfb+4FoILCGur0QZWy4utwMHdbB24ALlnUf5nUTNrCyPjUDLW0nBT6rlUTYbULPTBBx+M7t27d0T37t2DPDw8eDfyIhm4xEEnFqeiqZZStgpFHc3LIgmIDcomUGo11DchKSYdAYtQIjL2zuisu+B7+oqC7unkZs4x83Y25ZmFevpTa0EiUiKh/ZQ9sm6pvLy8tri4uPbq1aslJ0+eLEZfg6zJsRZ8DScqxXW+rX0Nvjw+e5bDGhwWf98xUO6VO1Iy1uFkblKpxMrKWAcBZBwgybjHxMXFeU6cODEM/ZrAyMhI/9DQUF+yCE8qlYr/28+MYGipr69X1NbWNlVUVNSjpai5cuVKBYKiEkHSYiXg2lu8Wh/H52/o7fkddjJL+MfqHlD+xwFGCLZZ2Gy0zBo83CUNUqv3Ug6loyFqBI57nz59fKOiojwCAwNdETyuXl5eLljkTk5ODqSSZbFyudxBJBIJJBKJ3dWXqOS1RHbIq1qtJrUNq4asrFQoFEpSCSjQn2jKy8trQGe7HgHRoFKp2LCrDix3nmkD/h9k0nXwqrM6X2/H57D4OQ8jR+jvAeX/DmC4IWauP2MBAisgWX/HrVy/yDpLm+s/WSe1CqwoiXW1zgrX82h0ay2v6+CVK/z2vjfwgMN4K3B0xXW4B5T/uYAB4F8rJLQSeOuQs6gDYIisqpCngh2gAA9/7wgsrNByNbs94dYB/1ol6/cGO9bCeslHh+C4B5T/v0BjbQ1Et6j21vpYr0HqDEgAbJcsWK/1sfeTfQYeC6Dn+dzeuUZ7IVxjF4T5HlD+74PGOtTMZx1EnDA032tnASK4RWTIeq2RgSfsar3oTw/2FwLyLaKzCd0a74LwdhYo/0+AAQAGJdzfHJXOPgAAAABJRU5ErkJggg=="/>
        <xdr:cNvSpPr>
          <a:spLocks noChangeAspect="1" noChangeArrowheads="1"/>
        </xdr:cNvSpPr>
      </xdr:nvSpPr>
      <xdr:spPr bwMode="auto">
        <a:xfrm>
          <a:off x="0" y="781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95250</xdr:rowOff>
    </xdr:to>
    <xdr:sp macro="" textlink="">
      <xdr:nvSpPr>
        <xdr:cNvPr id="34" name="AutoShape 62" descr="data:image/gif;base64,R0lGODlhCwALAPMMAHJe14Rw52NOyop27JaD935q4nhk3GxY0pOA9I978WdTzf///wAAAAAAAAAAAAAAACH5BAUAAAwALAAAAAALAAsAAAQtkJFJqUQ468S798sghmJgkgFarCG7vsZizPIM3MCi4/zh/0CFcDhkCI5IJCMCADs="/>
        <xdr:cNvSpPr>
          <a:spLocks noChangeAspect="1" noChangeArrowheads="1"/>
        </xdr:cNvSpPr>
      </xdr:nvSpPr>
      <xdr:spPr bwMode="auto">
        <a:xfrm>
          <a:off x="0" y="822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95250</xdr:rowOff>
    </xdr:to>
    <xdr:sp macro="" textlink="">
      <xdr:nvSpPr>
        <xdr:cNvPr id="35" name="AutoShape 63" descr="data:image/gif;base64,R0lGODlhCwALAPMMAPt2APyDAPt9AP+WAP2JAPpwAPdgAPhlAP+TAPlqAP6OAP///wAAAAAAAAAAAAAAACH5BAUAAAwALAAAAAALAAsAAAQrkI1JqUQ4a8W79wshhmJgLiRpCkLosjCQkkBhh7etJ3zvH8CgkGEoGo2MCAA7"/>
        <xdr:cNvSpPr>
          <a:spLocks noChangeAspect="1" noChangeArrowheads="1"/>
        </xdr:cNvSpPr>
      </xdr:nvSpPr>
      <xdr:spPr bwMode="auto">
        <a:xfrm>
          <a:off x="0" y="864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95250</xdr:rowOff>
    </xdr:to>
    <xdr:sp macro="" textlink="">
      <xdr:nvSpPr>
        <xdr:cNvPr id="36" name="AutoShape 64" descr="data:image/gif;base64,R0lGODlhAQABAIAAAP///wAAACH5BAEAAAAALAAAAAABAAEAAAICRAEAOw=="/>
        <xdr:cNvSpPr>
          <a:spLocks noChangeAspect="1" noChangeArrowheads="1"/>
        </xdr:cNvSpPr>
      </xdr:nvSpPr>
      <xdr:spPr bwMode="auto">
        <a:xfrm>
          <a:off x="0" y="906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95250</xdr:rowOff>
    </xdr:to>
    <xdr:sp macro="" textlink="">
      <xdr:nvSpPr>
        <xdr:cNvPr id="37" name="AutoShape 65" descr="data:image/png;base64,iVBORw0KGgoAAAANSUhEUgAAADcAAAALCAMAAADsveWiAAAAGXRFWHRTb2Z0d2FyZQBBZG9iZSBJbWFnZVJlYWR5ccllPAAAAAZQTFRFMzMz////Iyh/xwAAAAJ0Uk5T/wDltzBKAAAANklEQVR42mJgQAOMWJiMqOIQMQRA4hPWRzP70BVQzz7sYAD9h8+rBOyDM0mMP5xeJdI+gAADAMzDAK+owIX7AAAAAElFTkSuQmCC"/>
        <xdr:cNvSpPr>
          <a:spLocks noChangeAspect="1" noChangeArrowheads="1"/>
        </xdr:cNvSpPr>
      </xdr:nvSpPr>
      <xdr:spPr bwMode="auto">
        <a:xfrm>
          <a:off x="0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95250</xdr:rowOff>
    </xdr:to>
    <xdr:sp macro="" textlink="">
      <xdr:nvSpPr>
        <xdr:cNvPr id="38" name="AutoShape 66" descr="data:image/gif;base64,R0lGODlhDQANAKIEAF1dXblEJb6+vv///////wAAAAAAAAAAACH5BAEAAAQALAAAAAANAA0AAAMmGLrSTkuNSYeItV6Z6aZAqAUdoAnlmZkq2DVdBsceSk8C4ew7kQAAOw=="/>
        <xdr:cNvSpPr>
          <a:spLocks noChangeAspect="1" noChangeArrowheads="1"/>
        </xdr:cNvSpPr>
      </xdr:nvSpPr>
      <xdr:spPr bwMode="auto">
        <a:xfrm>
          <a:off x="0" y="990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95250</xdr:rowOff>
    </xdr:to>
    <xdr:sp macro="" textlink="">
      <xdr:nvSpPr>
        <xdr:cNvPr id="39" name="AutoShape 67" descr="data:image/gif;base64,R0lGODlhDQANAKIEAF1dXeqqDL6+vv///////wAAAAAAAAAAACH5BAEAAAQALAAAAAANAA0AAAMnGLrSTkuNSYeItV6Z6aZAqAUdoAlVaHpotk5NKrJdFtc0DhNO3xMJADs="/>
        <xdr:cNvSpPr>
          <a:spLocks noChangeAspect="1" noChangeArrowheads="1"/>
        </xdr:cNvSpPr>
      </xdr:nvSpPr>
      <xdr:spPr bwMode="auto">
        <a:xfrm>
          <a:off x="0" y="1032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95250</xdr:rowOff>
    </xdr:to>
    <xdr:sp macro="" textlink="">
      <xdr:nvSpPr>
        <xdr:cNvPr id="40" name="AutoShape 68" descr="data:image/gif;base64,R0lGODlhDQANAKIEAF1dXd+SEb6+vv///////wAAAAAAAAAAACH5BAEAAAQALAAAAAANAA0AAAMoGLrSTkuNSYeItV6Z6abAEHpBFY5TY4qaYAKo5Wax2rU3nqeE4/uEBAA7"/>
        <xdr:cNvSpPr>
          <a:spLocks noChangeAspect="1" noChangeArrowheads="1"/>
        </xdr:cNvSpPr>
      </xdr:nvSpPr>
      <xdr:spPr bwMode="auto">
        <a:xfrm>
          <a:off x="0" y="1074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95250</xdr:rowOff>
    </xdr:to>
    <xdr:sp macro="" textlink="">
      <xdr:nvSpPr>
        <xdr:cNvPr id="41" name="AutoShape 69" descr="data:image/gif;base64,R0lGODlhDQANAKIEAF1dXf7VAL6+vv///////wAAAAAAAAAAACH5BAEAAAQALAAAAAANAA0AAAMkGLrSTkuNSYeItV6Z6aYAkF2ZqAnliFamt4JqF8su7RFOnhMJADs="/>
        <xdr:cNvSpPr>
          <a:spLocks noChangeAspect="1" noChangeArrowheads="1"/>
        </xdr:cNvSpPr>
      </xdr:nvSpPr>
      <xdr:spPr bwMode="auto">
        <a:xfrm>
          <a:off x="0" y="1116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95250</xdr:rowOff>
    </xdr:to>
    <xdr:sp macro="" textlink="">
      <xdr:nvSpPr>
        <xdr:cNvPr id="42" name="AutoShape 70" descr="data:image/gif;base64,R0lGODlhCwALAPQRAExigVZsi2B2lENaeZSnwZGkvoieuvv8/tXh8O/0+ZClweLq9XaLqGuBn4CVsv///5epwQAAAAAAAAAAAAAAAAAAAAAAAAAAAAAAAAAAAAAAAAAAAAAAAAAAAAAAAAAAACH5BAUAABEALAAAAAALAAsAAAU0ICSOYxSRSqqexuMacAw5dF2LTK7reOP/PpHgQCweBMKEcpkIiACLqHQBeCKuWMQAxYWEAAA7"/>
        <xdr:cNvSpPr>
          <a:spLocks noChangeAspect="1" noChangeArrowheads="1"/>
        </xdr:cNvSpPr>
      </xdr:nvSpPr>
      <xdr:spPr bwMode="auto">
        <a:xfrm>
          <a:off x="0" y="1158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95250</xdr:rowOff>
    </xdr:to>
    <xdr:sp macro="" textlink="">
      <xdr:nvSpPr>
        <xdr:cNvPr id="43" name="AutoShape 71" descr="data:image/gif;base64,R0lGODlhDQANAKIEAF1dXf7VAL6+vv///////wAAAAAAAAAAACH5BAEAAAQALAAAAAANAA0AAAMnGLrSTkuNSYeItV6Z6aZAqAUdoAlVaHoo2DWpyHYZTM/3JBBO3xMJADs="/>
        <xdr:cNvSpPr>
          <a:spLocks noChangeAspect="1" noChangeArrowheads="1"/>
        </xdr:cNvSpPr>
      </xdr:nvSpPr>
      <xdr:spPr bwMode="auto">
        <a:xfrm>
          <a:off x="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95250</xdr:rowOff>
    </xdr:to>
    <xdr:sp macro="" textlink="">
      <xdr:nvSpPr>
        <xdr:cNvPr id="44" name="AutoShape 72" descr="data:image/gif;base64,R0lGODlhDQANAKIEAF1dXf7VAL6+vv///////wAAAAAAAAAAACH5BAEAAAQALAAAAAANAA0AAAMnGLrSTkuNSYeItV6Z6aZAqAUVMJieUJ6aCrJpKcZdW9v3JBBO3xMJADs="/>
        <xdr:cNvSpPr>
          <a:spLocks noChangeAspect="1" noChangeArrowheads="1"/>
        </xdr:cNvSpPr>
      </xdr:nvSpPr>
      <xdr:spPr bwMode="auto">
        <a:xfrm>
          <a:off x="0" y="1242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95250</xdr:rowOff>
    </xdr:to>
    <xdr:sp macro="" textlink="">
      <xdr:nvSpPr>
        <xdr:cNvPr id="45" name="AutoShape 73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+KKKKACiiigAooqlqWpado2nX+r6vf2WlaTpVldalqmqaldQWOnabp1jBJdXt/f3t1JFbWdlZ20UlxdXVxJHBbwRvNM6IjsAC7RX5JTf8Fh/gp4gudZvfgV+zV+3T+1V8OdA1DUNM1L42fs4/s2aj40+EUl1pE0tvqY0HxRr3iXwjeeMorGa3ulmuPBej+IoGWFZoXmhvNPkvPqj9pP8Abm+BP7KnhH4c6/8AE+XxxeeK/jHcxad8I/gt4F8D6142+OXxK1xrGy1C70Hwn8NdEjl1a61HR4NRsY9ckvJLHS9IvL2x0+/1KHUNS022vAD7For89f2dP+Ck/wAEv2gPi1L+z7rXgL4+fszftAy6Bc+LfD/wV/aq+GEnwo8c+OPClibk6h4g8Btb614m8MeLrLT4rO6ury20bxJc6tDY2mpX/wDZr2Wia9NplP4xf8FIPBPwt/aH8T/sv+F/2cv2sP2g/ix4K8GeGPiB4t074BfDzwN4m0rw/wCE/F3nLo+qahqni74oeBFTzZ4WtWtIYZryS4+SzgukjmeMA/Raivhz9m3/AIKEfs+ftNfETxb8FPD/APwsb4XfH3wLpg13xR8A/j18O9f+E/xXsfDrTQ26+I7LQNdjex8Q6F5tza+ZqXhnVtagtYrywubwwW2padNc+GeMv+Ctfwm8OfF74v8AwY8J/sw/t3/HDxJ8DPGH/CC/EPWvgB+zJrXxa8IaR4jawg1SKyfXfDWvy+Q9xZXMc9vDqVrp91NGrultsTeQD9VqK+DfiL/wUQ+CXwh+Anwv+OvxS8IfHjwFffGnXh4P+Fv7P2v/AAc8UR/tPeM/HEl/qNlaeCdN+DFml5rkPiK/TTX1C1j1C4s9NOn32jyT6lBca1pVtddh+y9+1/b/ALTmo+N9Gk/Zr/a1/Z21nwLaaBf3+n/tPfB2L4ZDW7LxJLq0Wm3HhPU9O8T+LND8SKsmi6gmoRabqklxpbRxpfw27zwo4B9hUV8ofs8/tn/A79pD9lXQP2y/C+s33gv4Ga7o/jrxBLr/AMUY9L8IXHh7Q/hz4s8UeDvFOq+Jgur6npek2NpqXhDWLqO4bV5o201ba5laGSV4Ifj3T/8AgsP8JPGEB8SfBz9k3/goV8fPhM0t2LX45/CH9lHxBrPws1W0s5ZYptU0G48Q6/4X8aeItNHlM/2jQfBepNGpHnRRukiIAfrjRXwx+0V/wUO/Zz/ZY8dfsp+A/jPf+LfDN7+2FrWqaB8MNZfw9GPD+h6jpUngK3kT4jXV3qVnfeEoZ774keGbFbptN1CCxmkv5dYfS7KwnvK9a/af/ah+G37JPw/0T4lfFODxNceHNf8AiN4D+F1inhTS7TV9SHiX4i63HoHh+Se2vdT0mKPTEvpVbUbpbiSa3gy8Nrct+7IB9G0V8b/tAfty/A79mj40/s7fAj4oSeKrTxj+054hl8L/AA4v9L0exvPDEGrjWtA8PQQ+J9Tn1exuNKjvNX8TaRaWstvYairNPI0vkrHk+wftB/Hj4ffsx/Bn4g/Hj4p3d9Z+Avhtoq61r8mlWkV9qlwlxfWek6dpul2U1zZw3eqavq+o2GmabbzXdpDPfXkMb3MKO0irmWuq93fy0vr8j6NcIcUS/wBVuXIczl/ru1HhHlwtSX+sU3mlTJOTKuVP63U/talUy/kp3l9aiqVryjf2iivG/wBn/wCN/gv9pL4NfD346fDtNZTwV8S9Cj8ReHY/ENnb6drcdhLc3NmU1KxtL3Ure0ukntZVkhivrgJxmTd8teK/s7/t4fAL9p74xfH74H/C/UPEM/jT9nTXW0TxjJrWlWWn6J4hNv4k8S+EdS1fwDqFvqt9L4l0HR/EXhe90zUdXazsIFmvdKNt9pS83xHNHTVe98Ou+l9PkH+qHFHLxRL+wczceCZKHFso4aco8PTlmcMmUc0kk1hpf2pNYK03d1lJJcsJuP2dRXz74i/aR+Hvhn9o74c/su6lB4ib4l/E/wAAeLviV4bnttMtZfDMfh7wXdQ2mspqepvqMV3a6k000f2O1h0y6jmUu0lzCRzoftH/ALQHgX9ln4JePfj78TIden8D/DjTtP1PxBD4Y0631XXXt9S1zS/D9v8A2dYXd/plvdTC+1i1aVZL63C24mkDMyKjF1rrtv5aX/J3MKXDXEFfG8PZdRyjG1MdxZHBT4bwsKTlWzmOY5jWyjAywMVf2yxWZ4fEYKjZ+9iKM4dG17lXxv8AtLftp/DD9nO6g8MXkh8U/Ea+tBeW3hDTrmOI6baTAm2v/Ed8UlXS7e5YbrS1WOfULuNTNHbx2pF1X0hr3jjTNE+HOs/Elo5n0fSPBWoeN2ifbFO+m2GhTa80cgBlWOZraIqwLOqSHhmHJ/iL8DeN/iZ+1B8RPFfxQ1zVoobjxl4l1LWdU1/V5Jmga4vLp5BYaVaRbpp7XS4DDp9rDGYbOztbeG2R/wByiV/J/wBLXxuzrwd4Jwr4XrYPAcQ59LF06GdY+jTxVDJMFhI0Pb4qhg6salLF5lWqYilTwFGtRr0VyYmrUw9Z04U5flPGvFdThuvluVYejz5rmtXERpwklehSwjpRrykm1H2jqVoQjzv2cUqkp3tFS/ri/ZA/aC8SftBaf4913X49NtYtH1TRbbS9O0u28q3sIL61v5pYjcSvLdXUjG3jZ5LiU4x+6jiR9lfZVflv/wAE6bCH4deDZ/BVqs3i3WPFGtXPiDXPEtuyWFnpdhZ2VvZWdnJYyCeXNsUkbd9pDXFxqCbBs5T9SK+n+ilxXj+MvArgnOc44mxfF+e16OY1s5z3Gxxjr4jF4/NsdmtDDzq4vD4dVHgctx+Bwfs8NGWGwkaEcHT9msP7KH1eWTxNTAYWeMSjiZ0lOtFSjPllJuSXNCUoNqLjfkk4p3UXZIKKKK/oo7wooooAKKKKACiiigAooooAK/Ij/guF4p13R/8Agn5418GaHqt34ei+OHxO+CPwJ8T+JLFtlzofgf4l/E7w7pPjSXLOkH2fWPDceoeGL9Lpo4ZNP1+6i8yGZ4pk/XevlX9tr9lnw1+2n+y78Xv2a/FGpz+H7b4j+H7aLRfFFrC0934T8ZeHtX07xV4I8UQwJNbTXCaH4s0TR7++sYLqzk1TTYbzSjd26XryKAfQHgbwT4V+Gvgzwr8PfAuh6f4Z8F+CfD2keFvC3h/SoEttO0bQdDsYdO0vTbOCMBUgtbO3iiXqzbS7s7szH8ifhZa2/wAUv+C4/wC1V4i8YRC6vP2Wf2RfgV8Pvg9ZXpae20uz+Nd7q/jjx74s0e3kMcVlrF1cW6+Fb7VLeC4uptJmfTX1CG2kexeb4c/tLf8ABWD4ReEdH+Ffxo/4J0S/tIfE3wzaJ4es/jt8F/2kvgx4V+Gfxai0iBYIPGGu6d8R77RPFPw71XU4Ejm1i31LQ5IdQ1Rry80fTbCG5h0Sz1v2nv2f/wBqrwB+1L8NP+CjX7IXw60H4jfEq7+Ddn8Dv2n/ANlDxD490TwVN8TPAP8Aag8VaFqfgj4kamT4OsPiR8PPEM72LahrgXStc8P2UFrps8Obmz1YA5b/AILVaPYeHfBn7FH7Q+i28Vv8WvgV+3v+zpN4A1O3UrrGqaV478TN4e8a/D6GWNvPl0fxlYRabca1YQQ3Ul9H4ftoTAYftBrV+Cf/ACnH/be/7Mz/AGa//Ug1asO9+Fv7Y3/BQn9on9m/xn+0h+z+v7If7Jv7LHxE0v4+6T8MvFPxJ8G/Ef4u/HL47+F4LiD4eajrlp4AvNU8M+CfAvgC9ur7UEsNU1C41jWpHl32dxba3bTeFef+Ium/te/s7/8ABUf4+ftJ/DP9ir4i/tMfDP4z/s8fBf4ZeH9X8C/Er4PeDIdP8ReDtS1G71cav/wnvi/Sruyt4pZ47dprqxtoVVvtiTTW3z0AdR/wUw0fTfCX7av/AASI+N3hi0htviyf2tr/AOBkuo2EaLrWrfCH4oeAvENr4802/ESvcajoWiW6SXyfaIZ7XQpNa1K6im06TU7mab5K/Zm+OX7V3wn/AG2v+CsGnfs8fsOa7+1fo2rftbaRe+IvEOkftC/Bj4MR+E9Tg+HulwWujS6Z8UNQs7/WnvbUtfLfaWrWduqm2mbzsV9p/Cn9nD9r79p/9sb4Xftm/tu+EvA/wI8Dfs2aJ4xtf2Zv2TfCfjm0+K2uaP478f6NBoHij4r/ABc+IOi2On+D9Z1uPRfOsfDOj+H49Ss9HuI7C8s5tMvNKv8AUvGPiXwz07/gob+yJ+1V+394s+H/APwTu139o34dftKftB2PxO8D+NtJ/aj/AGcfhfH/AGHpvhCw8Pqs3h7xn4quPEKPc3EUsi/2lY6TcxLHsezwyOQD3T9tL4HftcfGO3/YY/bg+CPwt8NaL+1d+yHqXjfxlqX7JvxG8deHtQ0XxRo/xv8AA2meDfin8OYPihody/goeO/D+naelv4R8WecvhsXNxf6nDfpNDZ2d/8AR37F37f3gP8Aa91D4g/DjVPh78Q/2e/2k/g3/Zg+MP7OXxg01NM8beFrbVkX+zvE3h++hC6f428BanOTDpvirTY7WSRZLC51LR9Jtdc8PTarg+Mv2nv25/DPw5+DPj7S/wDgm34l8Wa74si+IkXxt+D+h/tMfA+Tx98FrjRfEUGm/De70zWJ76DwP8UrDx1okV5r2qW/hnXLXUfCsd9pVpeQ3VzbarDD5F+yT8Ef2lviP+3J8Vv+Chv7S3wi0f8AZouda/Z08PfstfCf4EWvjjw98RPGU/gix8fD4n6v8RPin4j8Gyz+EY/Et7rK2uk6FpOm3mo32l6L9p0rUntjpltc6wAfiJ8Dy/jL/gif/wAEbf2cdXurux+GP7U//BQfTfg98Z/Imkt7fxJ8NT+1P+0P4vv/AABcTpLbrFJ4v1vw1oUdqzTSNu02XZYX/MNf00ftS/tX+Cv2I/Ami+Idc+Bvx58bfDnSPCXjDWdY1H9n34V2fjDwr8JPBXww0fSb7UL7xwU1zw5p/gvw/BoV3NPobKrWbad4d144s4NJG/8AKv4E/wDBL/45eKv+CKnwD/Y8+I0sH7Pf7XHwP8beKPjR8LNfudY8O+Lrb4X/ABp8N/tEfFD4j/DPXLrW/Aup+LdFnstX8K+KUsb/AFDQbzW7zQbHxNc3LaZearpc+gzdV8ZfjN/wVR+Lf7Lfxu/ZU+JX/BMe/wBT+Lvxd+B3xT+C7fF/4WftIfA1Pgbqd14+8C+IfBQ+IkFp4w8UaZ4p8LabA2o3Gsf8IXrRuNckjt7azS8hm1WzSEA8f/4KK+F/hn/wUU/aQ/4Iv+F2OrWfwj/bK/Z5/wCCgmtaVLq2n2sOv6RofxC/ZH+GXxI+HmvXulLdXlnB4j8H69H4T8WQ2a311a2/iDQbZDc3MMe9/nD49/tLeP8A4sf8E59G/Z5/aFkeD9rf9iv9vj9k74D/AB8gupjJc+K49M+JEI+HHxfspHiia90b4o+E7FdUt9WI26xqmn6xqtsiWF/Yb/0g8O/sZftD+HfjF/wQM1mfwTaX/h79hr9nL43/AA1/aW8Q6f4r8Jmw8CeKfEv7H3w4+EvhuCysr7WbHXvGFprnjrw7q2lW954P0fXI7OGFNS1j+zdNmhuX8w/4K1/8E2PjV8cfjP8AB39o39krwxp+u+K/E/i74R+Af2q/Bba34T8NL4r+G3wy+JXhn4n+BPitBceLtb8OaNceLPhzdeFbzwjeXUF1qHjDVvCHiLTdB0ezm0rTL+CgDk/+Cs3wn139ob9rK4+GnhS31GXxx8OP+CbPxo+Pfw7vrNDLdaF4/wDA3x4+GnijwteeHJQWk0jxBrOq+ArXwm2pwpbtNBr1tYTXMltNNEvrfxm+Mml/8FDfDH/BK74K2MEV54Z/ar1PRv2o/j/pOm3LPYaf8Ov2efDFj4q8VeAdfjRo5RpOvfGi/wBH8Gx3EfztqnhuZbZ0CNcwfaNl8DfilP8A8FWNZ/aZvfC91afBvT/2B9N+AOieLG8ReGp7XVfiDe/H+b4ka1py+GItTbxZZS2uiQ6bt1W40WHRbhYZIV1Ka58m1h+aP+Cbf7AHxI/Za/aG/aU8YfEW2t4/hx4V/tj4K/sXwQajol6NI/Z48WfFnxz8evEkJtNL1O/utKmn8YeMNF0WaHVrPQ9Rmm8J3M32B9HfRJEw5XzNWdpys/8ADDlav5NJxv57n9m4TjjhHBeH3Diq57lT4j8I+CcDxDwNhqGOo1MViOJePcBnmT5xhcLKjWm45zwlxDieB+L5YHmVXD0slzarWpUpwrQq8N/wT3/aBtv2fv8AghF4H+PmpWyWc/wl+D/x7v8AT9OvGMi33ijwp8Xvil4b8L6XMHih8t/EXim10mxMEqf6LJqXkSSTCNpX+Lv2Vb74U/slfHH/AIJKeMfC/wAY/hr408UfHj4N+N/2YP2pNP8AD3j7wp4n8WWPxE+NviSb9oPwJ/bthomsX2oTah/wvXxhq3g2/wBX1OONrG00/T9NheQXVtZxe6eH/wBhH9rTUv2FP2fv2I/FHwljsfDes/t1at4t/aT1CXx78N7vT4P2Y9L+MOtfFKPU0srPxZdPrFz4yubjw+2m+H9NTWtY02bR3/t3R7D7RE9t9t/8FBv+CeXgX4ofsteONO/ZX+BXwj8EftJ+EdV8GfEn4Ja/4H8F/Dv4ea6njnwF4t0nX7fTYfEq2vh2ytP7a0q21bSIjrWrWuiw397Z31/Iq2aOiSlyxtH4IQ3Vm2uVyt8oxXrdI+qr8V+GeW8YcbZVjOJsHiMu8bPGDxPlmuY5NmuS4/Icp4SzmGecJcH5vxFjPrlarhsLlGN4x4i4rw84yp1Hh8uy7NZQq0qlKMs34x/8pnv2Nv8As0b9ob/0+6bXX/8ABaT/AJRhftZ/9ij4P/8AVpeBa8i/aO8J/tnWX7Y/7I37X/wu/ZC1H4yP4P8A2ZfGvgr4nfDqw+NvwZ+H134L8dfEOfStRvNAPiDxl4qWx1waBcJd2smoeH7fWNJvhbh7bVCkiNJb/aos/wBtf9tn9hL9rn4M69+xJq/wJ+JOueHPh1YfCnw3qv7QfwN+IA+J13N49sta8URQax4c8Q2Gg+EP+ET0zw5Z3Uj+K9U06LWjrUcOkvLc2FzAab/iq0ryba92Vn+7it7W3X36dD88ybBYalxT9GriypxHwPDJODJcA5fxPVn4g8D08xyjEYHxezvE4yWIyGpxDHPpYXC4LMMJmOIx1LLKmCo5XUlmlTERy+hiMTS/T+08L2Xjn4JWvgrU3mg03xf8KofC+oTwBDPDZeIPCS6TdSQ7wVEscF3K0RdWXcoL9efxt8A/8Ed5fg8tjY6N471Lx/pGmxRW2n27y6d4SKW1vhY0vIY4Z2dyozPJb3w8+VncBC+K+vfgz+0P+3fd618NfAfj3/gml4m+Hfg8zeGvDXin4lXH7WP7Ofii08KaPDHa6fqPiiXwp4c1i41/W4bCCKS+bSNJWfUbhR9ntt8xGf0sr8b8Y/AfgXxzy7K8v4zed4f+yKlepgsXkeYRy/FQWJVH6xRqRxOExuDr0qnsKf8AFwc6lO0lRqU1Uqqf8s8e+HODwfEGExnENDhjN8bS+u18sxOR8X8N8W4ahh8RioupHEVeEs9zbAUa05UKU44bMnDEqCVWnSjTnzS8p+Enwo8L/CbwvaaH4d01LOeS3t21S5Lm5uJ7oRKZYxclVZreKVpPIUY3A+Y++Z3c+rUUV+ncNcN5JwhkWV8NcOZdhcpyTJsJSwWX4DB0aWHoUKFKKWlOjCEPaVJc1WtU5VKrWnUqzbnOTfBGMYpRjFRjFJRjFJJJJJJJWSSSSSWiSSQUUUV7gwooooAKKKKACiiigAooooAKwPE3inwx4K0W98TeMvEeg+EvDmmiJtR1/wATaxp+haJp63E8drA17quqXFrY2omuZoLeFri4jEk00cKfO6Id+vlv9ryWy8NfCG6+MEuv23h3WfgBqVz8W/Cl3qN7p9to994htfC3ifwSPD+oWeqQzWOtXPiTRvG+saH4W0WRrW4uvHGoeFpNNvrLUrezuYwD6HTxN4bliuZo/EOiSQWWh2Pie8mTVrB4rTw3qa6g+m+ILmVbgpb6JqCaRqz2OrSMthdLpeoPBcSCzufLdN4k8OwX0Wmz6/osGoz2llfwWE2q2MV7NY6lqMGj6deRWkk6zyWl/q91a6XZXKRtDdalcQ2ELvczRxN+R/w68KWfxN0P4++Bfg/4j8H+M9cv/hB8P/2O7rUfBnxn0zxj4N8N+FfENr8SPiH40+P2oeHdM/4QbwzrOg6cPjPN4W8F6Z4d8Dz6xY+NPB/iL4daDc+HvBk3iXVdN6C7+Gvxnu/i5YWetaVfa78QtA+EPwI1a60BPEWiDwdqsXwQ/a0+HfibUrn4falNaaeNBsPHXhnwVdeJNP0HxddPqmkatqn9j3955Nt/aFyAfqxdazo9jcPaXurabZ3Uenz6tJbXV/a286aVayxQXOpvDLKki6fbzzwwXF4yi3hmmhSSRXkTNJPFfhaQI0fiXQJFk0/VdWRk1nT3EmlaC9hFrmpJtuSG0/RpNV0uPVr1c2+nSalYJeSQveW3mfG2t3vxA8T/ABttNc1r4Sa7AdO+AvxCsZfhPdav8MtetviXbX3i3wZb2+larrF/dXHh3R7JL24jviz69a3DW+m3iXOn6lBNDZ3PB6Z8G/FHw18X/C/SrC48LaDr+rfBz9sTx98TbPw94Oudf8Gy6h428d/s5anqXgHwhptprfgC4g0rQbd9N8M+ENUa80XUtW0bwfbXmpWFtqGq6lNbAH6O2l3a39rbX1jc297Y3tvDd2d5aTR3Nrd2tzGs1vc21xCzwz288LpLDNE7RyxskkbsrA1ydz8Rvh7Za5deGbzx54MtPEllb3Fze+H7nxRokGt2ltaaa+s3VzdaTLfpf28Fto8cmrXEssCRwabG9+7paq81fGn7OOh6PZ33w5n8L/tN6T4msV8NWA074T6jr/izUNctdG/4R4FNDufDuofH7xjbWOr+HtOG24WfR9Z/sm40+Z8OLbzk8f8A2mdYsPBHjn9obRtK8X6T4P1Lx34dh8d6z/wmmpfCnwfrfi+6134S6b8Jh4U+CF1448P6pqnjqePQvh3b3Gt2EV94bt7fXtVk0S18VQ3OpPDpQB+qCappj3FlZx6jYvd6lY3WqadapdwNc3+mWclhFeajZwCQy3VjaS6tpcd1eQLJbwSalYJNIjXlsJOE1n4y/CDw7aaNfeIfit8N9CsfEdkdS8PXms+OPDGmWmvacGVDf6NcXuqQRapZBnjVrqxea3DMo8wbwD8a2fh3w/4O+LPwg1/WPi3/AMKyf4cfBzSLD4aad430220Xw1d/DP4gX3hs/F3wJ4zm8XeN5PEnib4h69rXgDwrr1vqFrrGj2/w5k8O+CUfQdetk8W2fjP8+PG+veOfgDY/Bfw5o/jH4WReIP8AhnD4e6Dquu2vxv134SRXOh6FrXjPTrLQ7Hxd4Z8S6To3xPsNI8UReNta0vUreZ77wi3iy8s0trC21uG/1sA/f/UvE3hzRdAn8V6z4h0TSfC9rYpql14k1PVbCw0C20yREkj1G41i6uItOhsXjkjdbyS5W3ZZEZZCrLmhB468E3OmHWrbxj4VuNHGhReKDq0PiHSJdM/4Rq4aZIPEX29LxrX+wpnt7hYdW87+z5GgmRbkmJwnw3JpviCT/gn98Ntb0fw3ol5rPgX4W+C/i7p/h34f+LdK0hPC958O9AX4j+G/D3gDXIfBPxp8KeMtY8M6to+i+EbG71jwzrWheLmt7zxJKkN5NbWZ8U1j4W+LdN8DfFzSfFC2VjNZfAix+MGoXdh5/jHU/ENjdfHLxx8dPiTpt7KfB3gqw0zx144uNR8daHa3HhXwjY6b4Lute0rWPC+go2lWejwgH6taV4s8K67LaQ6J4l0DWJr/AEoa7YxaVrOnahJe6IbprEazaJaXMzXGlG9VrP8AtCEPafagbfzvOGyq+t+NvBvhqJp/Efi3wx4fhj1CbSXm1vX9K0qJdUt/D9z4suNNaS/u4EXUIPCtleeJprNj9oj8P2lzrMka6dDNcp+fv7Mnwf0rwl8adJ1zwz8U/BHinStB+E3jTTr3Q/h9448Oa/NLceIPihca1omjeII0gTW/Edj4Q8MXOh6PD42urfw9da1q2n215rFt9pvJYpvlP9rz4c/HQeEvGXjTx94b1q30/wCInxR+KPxQ0jQvDl1pev2nguLUf2NPjJ8JdK8I/ESz0HT9Tii8RaB4T+HXgW6h8baR4iuPCN54q+I3iDwHBeajNpvhvW/FwB+4N5rejadFqE2oavpdjFpEEN1qst5f2ltHpltc7/IuNQeaVFsoJ/Kk8mW4aOOTyn2O+xsQT+JvDdrq7aBc+INEt9dXTJdbbRZ9VsItWXRoJDFNq7abJcLeDTIZQ0cmoGEWsbrseYMMV+RHxq16TQvHP7R/h7UPG+rah4k+IJ0/wR478Oa74m8HeD9V8W6eNB8N3nw6uv2cPg1NqUvxC1vTvCNl4puvD663ofiiHU/iJ44bxzZJZ6xqWj+FP7K9z+JvwZ1/SvHfibxPpHw9+JXiLwu3iuX4jm9t4vhVfeJo/F2h/BaD4OWFy/xR8V/H2x8cyfC+bwzp8Oqat4Vk+H+seNtS1ubVd+tvoOpTeFZgD9B5vEOgW2nWWsXOuaPb6TqCQSWGqTanZRabfJdwG6tXs76Sdba5S5tlNzbtDLIs1upmQsg31mah478D6RpA1/VvGfhTTNBa8XTxrWoeItIstIN+6NKliNSubyOzN40aPItt5/nNGruE2KcfEXxCm+xfAH9mPULTS/Eeq+M/h34S0P4jeFPDlv8AAD4rfG7w74m1u0+Afiz4eReFfEkfw707yPCj3s3xCFzY6lresWJhutPEiWd1axXklt5dr1teXXguPV9N8R33w71Xxp+0B4T8d+I/EWvfAb4o/AbQPhl4sk+DeheBNGk0aL4mX2iQTeGYLP4e6ja+JNchuPFUMuveK9Oh+waalzbTAA/Tbw94w8I+L7O51Dwn4p8OeKbCzmNtd33h3W9M1uztbhYkna3ubnTLq5hhmWGSOZoZJFk8p0kKhHUl1v4t8KXjRpaeJ/D109xeW+nwJb61ps7zX93FdT2tjEsdyxkvLmCxvpre2UNNNDZ3UiI8dvKU+ZPgrpfjjUfB/wAS9J1f46eC/jkNS0qax0q98OatbanPoWo32l6jbGz1C8s7y4tLe1vN9vNBHJCs2+O5lLvHtRPDvBPgXXvhb4N/ZO8BTfAOLwNqHhDXPhFpHjDxTok/w4DeM/Fngz4U+LNFu41h8LaxdXl7b3F9Jq95puueKLjTVC3WbyOxuNRmRAD9CIPGfg+4eOODxZ4ankmuLW0iSHXdLleW6vp0tbK2jVLpme4u7qWO2tYV3SXE8iQwq8jqlULb4kfDu+bxAtl498F3beE9XsPD3ilbXxToc7eGtf1S7hsdM0PxAIr5zo2r6lfXFvZWGm6l9nvby6uIba2hkmlRH/NOz+CPxH8EteaxqXgHwZ8Nr340ftHfB/4naXrHgbSvBl1r/wAII18UeBvCkPwZ8QW1pZz6Tr8em+FvCHhvxNJ4k0CbVPCtz4uv/Hlk6W1no/hXxD4wp6n8MvCz+FtR8HR/FnwTa+Kvhp4i+HvwY8BeEfFEvhj4Za6/w9+G/wC0Z8OfiHq+t+NprnxZq1z8Q/FWsad4L/tDw74qXS/CdrqDXusXNn4Zg1XxnrF/cgH620UUUAFFFFABRRRQAUUUUAFFFFABRRRQAUUUUAFFFFABRRRQAUUUUAFFFFABRRRQAUUUUAFFFFABRRRQAUUUUAFFFFABRRRQAUUUUAFFFFABRRRQB//Z"/>
        <xdr:cNvSpPr>
          <a:spLocks noChangeAspect="1" noChangeArrowheads="1"/>
        </xdr:cNvSpPr>
      </xdr:nvSpPr>
      <xdr:spPr bwMode="auto">
        <a:xfrm>
          <a:off x="0" y="1283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95250</xdr:rowOff>
    </xdr:to>
    <xdr:sp macro="" textlink="">
      <xdr:nvSpPr>
        <xdr:cNvPr id="46" name="AutoShape 74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yfooor9QPy8KKKKACiiigAooooAKKKKACiiigAooooAKKKKACiiigAooooAKKKKACiivQvDur6v8Mdatr/AFjwFoGrT3Npb31tpHxH8LXN/p11YSu/kXkOn3clg01rctHKiXUTtFMI3WOQlDhN2Wiu+iva/wB40rvV2XV2vb7ji9Nk02K9gk1e0vr7TlfN1a6bqNvpV7NHj7sF/daZrMFs+cfPJpt0uOPL5yPt74Yfs5/CL9qPw/q3h/8AZ217x14Z/aQ8P6FrHiSx+BPxQ1Hw74os/jHpGg2t1qes2fwf+IXhvQPBjS+P9N0e0n1RPh14j8F28uuWcN2+g+J765sZ7OvOvjt4U+G+q/Dn4RfHv4YaB/wgdp8SLvxt4N8ffDOHUb/VtF8J/Ej4dt4cutR1XwVqGsXFzrbeCfGfh/xf4f1mw0fVbrU7zwvrkXiLQxrGoaZBpMgrfsUReMp/2wP2YIvh8Lo+MT8efhWdENoDvSZPGmjvcSTkAqunxWS3UmqtMPsyaYl211i2EtYVJOVGVWEnSnBTdpP3VKnzKUKkbuLjdNSlF35fehNaM3pxUasaVSKqQqOCfL8TjUUXGVOVlJStJOKkrX92cHqj5jdWRmR1ZHRiro4KsrKSGVlIBVlIIIIBBBBGabXvf7VepeENZ/ah/aR1j4fPYyeAtV+Pfxh1LwRJpihNNfwhffEPxFdeGn09Vyq2LaNLZNaKCQLcxgcCvBK2hLmjGVnHmjGVnurpOz81ezMZx5ZyjdS5ZSjdbOzauvJ2ugoooqiQooooAKKKKACiiigAooooAKKKKACvZP2evgzq/wC0R8bfhn8D9A1rSvDut/E/xVp/hLSta1xbt9J0+/1IultNfrYxT3jQGVVjYW8Msu512o3Sm/s7+DPC3xG/aA+Bnw98c6gdJ8E+PPjF8MvBnjHVVu47BtN8LeKPGuiaJ4h1AX0xWKyNnpN9d3Iu5WWO2MfnOQqE1+43wJ/a4+Omh/8ABUzwB+zNpPhL4a/BP4PeFv2krn4WaZ8IPDPwR+Fukz6H4P0LWdU0bTo5fF2oeDrv4gXWt6vpdva6pqfipfFCXes313JrFnNBbXcMY5MTXnTjUjSjF1I4epW5py5VFRTSaXJNzlfXlso2XvSV0n14ahTqSpyqykoSr06KjCHM5Sk02m+eChHlfxJyld6Rdnb+fDxHo0vhzxDr3h6eeK5m0HWdU0aa5hV1huJdLvp7GSeJZAsixSvAZI1kUOEYBgGyKxq/oV+FFt8OPgX+yzbfGzwx8cfhd+z98Tvi1+0z8fvCfj34weO/2b9R/aO17S7bwHq+mDwv8LPDTx+EfG+gfDmx1HR9Vl8X68uq6Tba34y/tSwNnfyad4feCPxPUvjv+wL4d/bR8H/FBLbwn4w0DVv2d7zR/HnxE8KfAO5h+E3hX9re+tdasNJ+Ougfs2eMJtBt/EPhvSI4fDut694F26RpV/4nutX1rR7S3uY4YKzjjZSc1GhUmoKolKKn706VlJO9NU0pSuoclSpN2+BNpFywcYxpuVelBzdNuMpU/dhVXNFpKo6jcYtc/PTpwV/jaTa/KX4OfC+4+MvxC0X4eWvjj4bfDmfW7fWrhPF/xc8X23gXwFpo0TQ9R1x4tY8T3dvdQWE+pJpraZo8bwOb/Wbyw09Cj3SuvmB4J7+46V/Qx8Ofhd42+Mv7bv7E3ib9ofxz8Ev2uf2ePjF4V/aUtfhV4q8KfC3w34A8KeIofhp8M/Ht74k8P+Kvh3aeAPh5q2n+IPB3jBvD2pBPEGk6hHHM9hNo+tXsUMyw+HfADT/jJ4P/AGGvht4+/YT+Duh/FL40eIvip8T9I/ad8Z6R8HfC/wAdfi38NrXR/wCwpfhL4V0zwz4j8OeMZvCnw68UeGX1rXtR8Q2XhtrXVPEFtLYXus2ctjb2tyfXNdoNyVJJObhShOc8TGSnVnTjOLToOLjKjFqpy00nKTaf1PTeaSlVbagp1ZxhDCyXJShUlCV1iFOMo1mpU+abajFX/Fiiv6WvCPia+8bfEv8A4J9/GDxbongbUfiPrv7B/wC2h438SamPhv4A03TdW8a+BdD+OK+G9Z1bwjpXhqx8IXd/oc3h/S/JWbQmhM1iGmidmkLfF3wr+Ofjr9sn9nT9t7w1+0PZ/Dzxq/wh/Z/tPjL8MfE+nfCX4YeBfGHgrxroHxG8E6E0mkeIPh94S8K3Uml67o+u6hYeINN1L7fBfQtEYxAyOZCOMm9XRioxdONRqq3KLqYiph1yL2SU0pU3JuUqb5WrK+gng4qyVWXNNTdNOkkmoYeniPfftW4NxqKNlGaUlq7O6/HiON5XSKJHkkkdY4441LvI7kKiIigszsxCqqgliQACTX6seD/+CNf7ZGt+ENF8bePB8HvgBpHiK2W80e1+PnxS0jwBrdzaSJHIks+iJa6xqOmSlJojJp+rQ2Gp2rOsd5ZW8h2V8KfszeP/AAr8KP2i/gT8TvHOlya14N+Hvxd+HnjTxTpcNvHdzXmg+GvFelaxqkcFpL+5u7gWdpLJBaTERXMyJBKQkjGv2z/4KW/sPftKfte/HDxN+19+y/rlh+158CviPYeHb/wlN8OvF2m63r3w7sLTw7YafN4Nm8F3uo2uoWUdte6bdXiWWh2U14Lm+mGv6bY+IDqKOYrEVKdalSVSnh6c4Tk69WDnFzi4qNKPvwhGTTcrzlqlaMW72eFw8KlGrVdKpiJ05wiqFKfLJQkpN1ZJQnOUE0o2hFWbvJpWPyj/AGpv2LfGf7J1h4MvvFvxU+A3xJTxvd61aWC/BL4jxfEMaS2hQ6dLct4jeHS9NGj/AGsapANKWUSHUPs+oGEj7DNjzn9nn9lr49/tVeLZ/BnwG+G+t+PdWsIYbvW7u0Nnpvh3w1YTyGOO/wDE/ijWbnT/AA/oFrIUlMB1PUbeW8ME8djDdTRNGPL/AB18PPHvww8Q3fhL4keCvFfgHxTYHF54d8ZeH9V8Na1bDcyBpdM1i0s7xY2ZGCSmHy5NpKMw5r9ef+ChXj/V/wBkT4ZfB/8A4JzfBe8uvBXhrR/hb4K+J37TOuaHM2na38Y/jD8RtIg169tvEeqWvl31/wCEfDmmyWEWi6NJcfYpLe4s7LULe6Tw7pEsdyq1YKjShOFatW52qrjy0o04WcqjhGbclFShGMYzXPKSblFXazjTpTdarOE6VGioJ0lLmqSqTuo01OUbR5uWc3JwfLGDSjKVr+Qa3/wR6/bLtNI1TUfBtl8IfjBqehWz3mt+DfhB8ZfA/jXxxpsEO3zy3hmHULO+v54Cyq1lpH9o30zkJa207sFP5iappWp6HqWoaLrWnX+j6xpN7c6dquk6pZ3Gn6lpmoWUz295YahYXccN1Z3tpcRyQXNrcxRzwTI8UsaOrKNbwf4y8W/D7xLo/jLwL4k1vwh4s8P3sGo6J4i8Oand6RrGl31u6yQ3Nlf2MsNxBIrKM7ZArrlJFZGZT+rP7eOo6Z+1D+yf+zD+3/e6Npmi/GXxX4n8Wfs7ftF3mjWVrpmnePPHPgLTYtV8IfEFtPsooLWHXNb8JRzN4hlhgihMrafp1rFFY6TaqzU69GpThXlTqwrScI1IU3SlCpyymozi51FKM1CSUk4uMrRafNzIdOhWp1J0Y1Kc6MVOVOc1VjOnzRg5QkoU3GUHKLlFqSlFuSceXlfI/Db/AIJG/H74jfB34ZfHCT4tfsv/AA88F/FzRZdc8Fp8U/i7P4K1a/tYJ3guYTa3nhaa0kvLUqj3UFlfXn2aOeAzMjSBR1tr/wAEW/2ktdlOneBfjV+xz8SPEckU0lj4R8D/ALQml6p4k1R4Y2k8jTrO70LT7aSVwpVTPeW8KEhpZo4wzr7P+2/4V13xv/wTo/4I5+EfCulTa34p8TaP8U9A8PaTaCL7bqmratqfgm0sdMszM8SG4vrtreCGIyIJZ2iQZbaK+QfhV/wS4/4KOax8QvCVt4a/Z3+Kfw91yHX9Ku9O8c+JLZ/BGk+Ebq2voJofEdx4ivLi2ezXRnVdRzpoutWYW5Gm2V3eGK3k46eIrTpyqzxuHoWq14xhUpRty0q06ad3WhJpqKu0k7uy6HXLD0Y1IUoYLEV70sPKU6dWd3KtRp1GklSnGLTm0k7ra58Q+KvhJ8RfAPxSvvg1448Maj4N+JWkeJ7XwlqvhrX1Wxu9L1y7ube3tY7mUNJbtaT/AGq2u7XUraW4sL3T57fUbG4ubKeCeT0v9ovwn8XPgh4l1n9mP40Lby+MvhN4ruLy9ddcj8Tf2TL4l8NeHb06Ppeso0yHSpbMadqMlra3AtVv5pWMCXIneT9Fv+Cs/jrwR47/AOCneiyeDfEGkeK7rwpbfA3wR468R6G8E+nar8QPD1xax6+Uu7Ytb3Nxp8Fxp2j33lSSiyvdOuNMkZZrGSKP59/4K/8A/KSP9qf/ALG/wz/6rnwbXTRrzrSwnPCMfbYWeIlGzvGpGWHS5W3dRaqy0avtdnPXoQoRxShNy9lio4eMk1aVNxrSfMlo5J046p2TUrXurfB/iXx3q3iPw74M8INHDYeF/AlpqcehaTbF2Q6n4guYL3xL4gvppGZ7rWNdubWxiuZgI4YNN0rR9MtoY7fToy/f/DL446h8GdB8Rv8ADXR4tE+JvizQda8I33xXubxrzxB4Y8IeJLKfSvEmj/DqzWCG18Jap4l0W5uNC1vxhv1HxMmiXup6Z4evvD0Gqaibrwmiuxwi48rV43u1d2bvd82vvJttyTupXd0zjU5qXMpNSSSUuqSSS5X9lpJKLVmktGgoooqiQooooAKKKKACiiigAooooAKKKKACiiigBQSpDKSGBBBBIIIOQQRyCDyCOQa+y7n/AIKC/td6jc/CS/1r4uTeIdW+B3iPSPFnw48ReIPB/gDWPF+ma5oOn3uk6Rc6143vfCsvjLxnBYadqF1aW9h4017xBYJE0f8Ao263tmi+M6KidOnUt7SnCfLe3PGMrcytK107cy0dt1o9C4VKlO/s6k4Xs3ySlG/K7xvZq/K9VfZ6o+k/hB+1/wDtIfAXVPF+q/Cb4p6z4U/4T+/bVfGmjNp+geIfCXiXU/tE91FqOseCvFOka54Qvr+0murhrG9n0R7uwWV0s5oEYrS2v7Wvxqj+NurftC6rqfg3xT8T9c0+XTNTv/Ffwv8Ahrrnhqe0k0600lUh8BXXhT/hBbFrewsreC0fT/Dtq1qVeaEpPLLI/wA10VLo0W5SdKm5TjySlyR5pR0XLJ2u42S0btouyGq1ZKMVVqcsJc0I88uWMrt80Veyldt3Svq+59cax+3X+1RrXxb8DfG+T4pzab8QPhhoms+GvhrP4f8ACvgnw/4Y8BaD4i0jVtB13S/CngHR/Ddn4F0iHV9K1zVLfU57fw6L3UJbkX17cz6hBb3cWX+zUvwUSXxdc/Fb9or4w/s+aiLbT7XQb74VfD2fxwPE1ldNdDVrHWpbL4g+BrvTY7No7KWKFxqFtfpPKCYJLdRL8t0UOjBQcIJUrxjFOnGmmoxk5RilKEo2TlKycWlzSas3carT5lKbdW0pS5ak5tOUoqLk2pxldqMLtSTfJFNtJI/R34+/tnaRpviz4HaL+yPf+L9C8Afs6/s+eJPgB4a8YfELRfDn/CX+OoPiMnjBfiv4n1Lw7G2u6P4es/FCeNdU07Q9Kju7/UNF0+GC9/tCHUpAln8XeAPjB8QvhhovxL8PeCddGj6T8X/BE3w6+IFqdO0y+OueEJ9X0zXZdKE2oWd1NpxfU9H0+4N7pklnfBYDCLkQyzRv5nRShQpU4ciipLS7klKUmpyqJydtWpylNaWUm7JBOtUnLmcnHfljBuMYJxUHGKvonCMYPq4xSk3YsW1nd3jSJZ2txdPFDJcSpbQSztHBEAZZ5FiVykMYIMkjAIgILMM17N8Pz+0d8NtattX+F6/GnwL4g+028ltqHgaLxv4d1SS5hfNtsn0NbS4mkV2IjQl87mUKQxBwvhZ8afif8FLvxhffC7xbd+Errx94C8R/DDxhLaWelXo1zwH4tS2j8ReHLmPVrC/ijtdTWzthLPapBfQmFGtrqFsk/bVv/wAFg/8AgpDaafbaXa/tPeILexs7S3sLWGHwR8Ko2gtbWFLeCJJ08CC4BjhjRRJ5plYje7s5LFVfrDbVOlh5wa19rVnFvbeMaFRW3Vr9n5FUvYK0qlWvTmndeypQlbXdSlXptO3ZaP01/TH9pLVfi946/wCCM8/jH/goToi2n7Qmn/GDw7pX7LXiPx7o9roXxq1/wpNfeGpdUfWraW2tNbeKfw63j43p1S3tbnWNI0rRNd1m2u9Rj0bWL/5d/bQ+F3iH9vX4OfCf9vv9n3TL34ha9oXwv8G/Cb9rn4b+G4n1fxv8NviL8PtIOl2vjmXw7YxSandeCfF2i2yXdtqNpbzxabYWNpdXTnfrQ0T8pPjJ8f8A41/tC+IYPFXxu+KHjP4na7Zwy22n3ni7W7vVE0q1nkWWe00axkcafo1pNIiSS2ul2tpbyPHGzRkopFX4P/HH4v8AwA8WReOfgt8R/Fvw18VRxG2k1bwpq9zpr3tmTuaw1W1RjY6xpzvh307VbW8sXkVZHty6Kw5KWCq0oxnCdKNeNarVUIxksPGFZQU8PFfEoPkjNTUU1UXNyWbi+urjadaThONWVGVGjSlOUovESnRcnCvJ25ZTXPODi3rTfK5qSU1W+HHwY+LPxe8Y6b8P/hl8OvF/jfxnq12llZeH9A0K/vb7zmYB5LvbCIdNs7dSZb3UNRltLCwt1kur25t7eOSVf0l/b/ufCf7O37PX7N3/AATx8P8AiXSPGPj/AOEGs+LfjD+0vrfh2+j1Lw9pXxq8eQxWdp4A0y/iRIru78A+HTcaRrVxGXR5ZbASraakmp6bZeQeN/8AgrJ/wUN+IXhy/wDCviD9prxVaaTqkL2+pP4O8NfDz4c61qEMsJt5UvfE3w88H+F/Et0ZYS0crTas7yq8m9mMjlvzxmmluJZZ55ZJ555HmmmmdpJZpZGLySyyOWeSSR2Lu7sWdiWYkkmt1Tr1alOddUoRoyc4U6U51Oao4uKnOc6dLSClLlgobtScnZI53UoUqdSFD2s5VoqE6lWMafLTUozcIQhOr70pQjzTc9IpxUfekz9xv+CgkskP/BMb/gkdNDI8U0XhX4vSxSxO0ckUkd34OZJI3UhkdGAZHUhlYAgggGvo34WfGL4gf8Faf2P7r4E2/wAX/Gfgz9u39nHw1e6n4RttP8eaz4Y0H9qX4a20VrBdaX4qs7fVbDSdT8Z2qQWVleatqiSSQaydO1+4u00jxL4qOjfgj4+/aI+MvxQ+G3wq+EPjvxvdeIPhz8EbPVrD4XeGZtK0Cyg8KWmuPayapFDf6ZpNlq2p/a2srXMmt3+pSxLAkcDxJlTyHwz+Jnj34OePPDPxO+GHijVPBnjzwdqSat4b8S6PJGl9pt6sckDkJPHPa3VrdW009lf6ffW9zp+o2Fxc2F/a3NncTwSc6wEvq6jzQWIpV69ehUtzRi6lWc1GaaTcJxkoVYpecbuMWb/Xoqu5cs3h6tChQr07qMpKlRp03ODTaU4Si50pN+UklKSNDwRo+q+HvjD4R0DXdNvdH1zQ/iXoGj6zpGpW01lqOlarpnii0stR03ULO4SOe0vbG8gmtbq2nRJoJ4pIpEV0YD7d/wCCv/8Aykj/AGp/+xv8M/8AqufBtfGfxP8Ajr8UvjJ8VL742fEXxJBrvxQ1O/0jVdR8VW3hzwr4dmv9U0KG0t9N1O80zwxomjaJc6jFFYWguL6bTXutQeFZdQlupWd2yvi38WviH8dfiL4o+LPxX8Ry+LviF40vLe/8TeIp7DSdLk1O6tNPs9KtpDp+hWGl6RaLDp9hZ2scNjYWsIjgU+XvLM3Wqc3XpVpci5KFWnOMW379SdCXutxjeK9lJXdnqvd3tzOpBUalGPO+avTqQlJJe5CFWPvJSlaT54uy5lv72iv5zRRRXQc4UUUUAFFFFABRRRQAUUUUAFFFFABRRRQAUUUUAFFFFABRRRQAUUUUAFFFFABRRRQAUUUUAFFFFABRRRQAUUUUAFFFFABRRRQAUUUUAFFFFABRRRQB/9k="/>
        <xdr:cNvSpPr>
          <a:spLocks noChangeAspect="1" noChangeArrowheads="1"/>
        </xdr:cNvSpPr>
      </xdr:nvSpPr>
      <xdr:spPr bwMode="auto">
        <a:xfrm>
          <a:off x="0" y="1325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95250</xdr:rowOff>
    </xdr:to>
    <xdr:sp macro="" textlink="">
      <xdr:nvSpPr>
        <xdr:cNvPr id="47" name="AutoShape 75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5T6KKK/UD83CiiigAoopcHAODgkgHHBIwSAehIBBI7ZGeooASiv3S+D/8AwTn/AGOdO+E37JGsftV/F/48eC/jB+2Jqd3YfDzwf4D0Lw/Bo+mPN4k0zQdEg10694T1u/s0uo/EHh27n1O4urWB/wC03SCzWG0e5l/LX9q/4Baj+zF+0L8UPgffXN/qcPgfxLdWGh63f6dJps/iHw5cBLvQdaFswMZ+3adPAZmtXltPtaXMUErrHxzUsXRrVJU4OfNHnacoSjGapzdObpyatNRmuVuLOirhatGEak+XllyXUZKUoOcFUgpxWsHKDUkn0Pneiiuo8I+CPGfxA1ceH/AfhHxN41142s96NE8JaFqniPV2s7XZ9pu103R7W8vWtrYSIZ5lgMcKsrSMoOa6W0ldtJLdvRL5nOk27JNt7Jat/I5eitfX/D2v+FNYv/DvijQ9X8N+INKn+zapoev6be6PrGm3GxJPs9/pmoQ297ZzeXIknlXEEb7HR9u1gT0fgr4X/Ev4lNqKfDr4eeOfHr6Qts+rL4M8J694oOlpeGZbR9RGiWF99hS6NvcC3a68pZjBN5ZbypNqcopczaUdHdtWs9nfbXoNJt2SbeuiTb030306nC0V6h4U+CPxn8eWN3qfgb4R/E3xppthqNxpF9qPhPwJ4o8R2Fnq1okMt1pl1eaNpd7bwahbxXNvJNZyyLcRR3ELvGFljLdR/wAMs/tOf9G6fHb/AMNH4/8A/mfqXUpp2dSCfZyin91/NfeNU5tXUJtPZqLafzseD0Vbv7C+0q+vdL1Syu9N1LTbu5sNR06/t5rO+sL6zme3u7K9tLhI57W7tbiOSC4t540mgmjeKVFdWUVKskKK7DRPh54/8S6Br3ivw54H8Ya/4X8LRtL4n8SaL4a1nVdA8OxLCblpNd1ixsp9O0hFt1M7PqFxbqIQZSQg3Vx9JNO6TTadmk72e9n2dtdRtNWumr6q63Xddwoor3f9nX9mz4uftU/EF/hf8FdAs/EfjGPQNS8TPp99rek6BAuj6TPY217cG/1q7srPfHNqVmiw+d5shlyiEI5CnOMIynOShCKvKUmlGKW7beiS6t6IcYynJQhFylJpRjFNybeySWrfoeEUV1PjnwZ4g+HPjTxb8P8AxZaR6f4p8D+JNb8JeI7GK5t7yOy13w9qVzpOq2sd3aSS2t0lvfWk8S3FtLJBMEEkUjxsrHlqaaaTTumk01s09U/mS002mrNaNPdPswooopgFFeo/Dr4JfF74uWPjHU/hh8N/GPjzT/h9oj+I/Gl54W0K+1iDw3oqLM5vtUktIpBArR291LFCN1xNDaXc0ULxWlw8Xl1JSi3KKkm425kmm43V1zLdXWqvutRtNJNppSvytppOzs7PZ2ejts9AooopiCiiigAooooAKKKKACiiigAooooA1/D9npmoa9olhrWp/wBi6Pfavptnq2seQ91/ZOmXN5DDf6n9mj/eXP2C1eW68hPnm8ry1+ZhX9V/7UH7ROqfsPWH7PPgz4K/si/AL4+fshax4L8I6T8A/Ht7Y2vifVvEPxeuLa6uBqsOsWo1aCPxFqN2lnqvlpokWs6/crqN7Z+JIbtpYdK/lO0LRr/xHrejeHtKjSbVNe1XT9G02GSWOCOW/wBUu4bGzjknmZIoUe4njV5ZWWONSXdlVSR/Qr+054p8FfsD/CP/AIJ3fsteM/E0PxB+Mf7NPx10L9oz4oaD4Y028TQtP8M6t4k8R+LX0mHUtQ2Q3uqqdaax0tlRTewWU+qXdvpUV3a27+Zj4RqVsJBp1W3Wvh7ySlH2bbrc0HFwcJKFNSk7WrNJXPRwM5U6WKmn7KyotV/dbjL2iSpcsk1NTi5TcUua9JNuysdn+0P8Mfh/4i8efDnxB/wUz/4KH6n8OP2n1hsfEPgX4afCDwZ5/hX9nePV72w1jRYry80bRtZNlPa3ttYXNzqeo3WiajOdOtpv7d1Wx0+DWX7j4q/tO/trfAv4l/CP4FeJfgx8Av23vi347tYtS/ZJ/ae1XwnaSXHijwTrltbyaiDYab/Z9pDqdjBHb32uanp/iXQ7Ky0iS21jU7vVrK4i1NvnD9tf/gnD+0B+11+0Rq37T/7Kcnhb45/Bn9om40HxLovi3TvGnhvSz4RnOh6No19pHie31zVLK7ji0qSxLL/ZsF9dWVup0q8sLbUrM203pvxQ/aG+Cf7Jfx5/4Jg/A3xV4/tfG3/DFWieK7b46fEDwhE2v2vh/XfiJ4ZttDTw5YS2sktzdWPhq5ikn1fT7dJb+18PppcK2Z1SKbTY/OjGnUhh1Fwxc/Y1ZzwqpwgsNKNJzUYqjGFWjF1kqMqVSb9rzapyTZ3uVSnOtKSnhoe1oxhiXOcvrMZVYRcpSqynSqS9k3XjUhFeyUbK0XY+KP8Ags/8P/hR4M/ae0DVvAy+GNA+IXjn4c6D4k+PXw18IXllf6J8PvijJEsOoWkM+nxw20VxrFoIby7tzFFcXM0LeIJ4k/t5M/m38DfjP45/Z7+LHgj4xfDnU5NM8V+BtbtdXsiJJUtdRtkby9S0PVI4mQ3Oj67p0lzpWq2pOLixu5kBVyrr9lf8FRf2b9b+Bn7S2u+OX8T6N4z8CftL3viL49/DTxJpKT2r3Phrx1r95rn2DUdNume4tLnTH1SKCGbzJINRsHtL1BbTy3OnWP5u17OEjCWCowcvbQdJRbknaS1Tg4yu0o6wtK7SjZtu7PJxUpRxdWXL7Kaq8yUXs004zTWl5aTvG0W3eKSsj+kP/gpR8BfDv7dPwP8AhP8A8FG/2WvD13rOueKrbw34J+MngTRrZr7XotYnvLXw3p091bWigz654S8R3Fv4O1mZIAL/AEa40TW42TSbB7l9v9oPxPpf/BJX9gzw1+yv4A1KyT9rT9pHSp/Efxc8T6TOBqvhLSNSt/sOsXdtf2pS5txYWzyeBvA0ySxAzW3iTxRarDfJKLj1T/gh9Z6z+zX+zd8Uf2h/jx8Qrb4d/AH4leMfCmi+ANI8S5h0678RjVW8KXHjG3fEt1bJr2q3umeGoPKt0huodGm1W8kXTrOG7j/LX/gs58F/i38NP2z/ABn40+Imt33i/wAMfF9Y/Ffwy8VzKFs18M20NvZHwVbxRk29lJ4HkMemi2hI+1afPpuuTZudXuMeRQSqYqOWzqKeFwk51KV73run7OUMPJ25ZfVXNucU25JRvFKLPVrN08M8whTccTiqcIVGuW1FT5lLERSd4/WVBcjsrNys23r+jn/BMX4veL/gN/wSI/a1+MPgNtMHjH4f/FXxh4g8PtrdidT0sX8fhD4TwH7bY+fbG5ieKZ1ZBcRsWKtuJUA/ER/4L2ft4EEE/BcgjBB+HN1yD1GR4mBGc4yCD6EYFfeP/BKjxz4A+Gn/AASd/an8d/FPwDb/ABR+Hvhn4teL9R8WeALqDTbm38UaSvg74UxS6bLBq8cumyoZJY5yl5G8R8n7pbaK+fh/wUr/AOCVuRn/AIJgeFCMjP8AxSvwjBI7jI0njcOMjBGcjkClGFOWJxznlzxjWKl+8XsfdXs6fufvJRf97TTXfccpzjh8Eo49YRfVYvkftfefPL3v3cZLy3u7bW1PwR8c+MNY+Ifjbxj4/wDERtW8QeOfFPiDxhrjWUH2WzOseJtWu9a1M2ltvk+z2pvb2c28HmSeVFsj3tt3Hlq1Ncu7K/1rWL7TbMafp17qmoXdhYAIosbK5u5prWzAj/dgW0DxwgR/INmF+XFfZP8AwTq/Zzk/ai/a++EPwyubRrrwvb64njXx7mMvAvgnwa0es6vbXJGPLi1yaGy8NJIWXbc63b4O4qD785wo0ZVJLlhSpubWmkYRu0umiVkjwoQlVqRhH3p1JqK85Sdr/e7s/qE/YJ+H/wAI/wBlr9lT9nH9lf4vWsdv8SP24tJ+I3iLWtEvIrNRfXWseCW1m/0TW0uLlbm2Fj4D/sLwwkcUE6ya6jWxSKW73N/IZ+0l8F9Y/Z2+PPxW+CeuGR7z4deM9X0C3upRtbUtGSb7V4d1gDYmE1rw/c6ZqsY2LhLxRtGMD+t/9tv9gb9rb9oH9sD4U/tCfCf4o/Cfwr4R+BcXg1/hr4d8R6h4mttQs7/RdUh17xHNd2mk+F7/AE5Y9b1BF0yWNbyX7To9laQTiNR5Kfnx/wAHCn7OQ0Px98Kf2n9Bsh/Z3jnTH+Gvjq7h3sg8S+HIZNQ8I31yRGY/P1Xw8+p6d5hkBEPhq0iCHOa+eyzFQWKjetGc8whOpWgm37LERnKcI6pWToy5El9qFke7mGGm8LL904QwM4U6UrfxaE4QhOWl7v2sedtpe7O5+W/7H3/BNj9pb9tPTdU8U/DbS/D3hn4eaNeT6bffEX4gandaJ4Zm1O2hE91p2kix07VdW1i4s43ja/msdNfT7AuIru+huMQH9zv+CZv/AAS+/aN/Y0/a6T4k+Ob34e+M/htf/Cfxp4eHjL4f+KDf2lprt/rHhuWz0260rXLHQdcdriLS7x1utP06/soTEY7u4tpSqN5Z/wAFGvEOt/s0/wDBKj9if4KfDHU77w1pXxJ0LwdJ401Dw+0tj/blq/gOPxp4htLzUrBoCo8S+K/EA1W+t94/tWGG7imWW2FxHXgn/Bv78X/Hdh+094z+EL+IdVu/APij4TeIPEEvhy7vri50ux8QeG9d8P8A2HVdPtJ5JIbC5e11nVba8ezSE3qzQ/a/O+zQGLXE1sZisDjMRCdGGHtWpxoum5TlSpycJTdXnXLN2k4xUXFJJO97qMPSwuGxmEoShVlX/czlVVRKEak0pxgqfI+aCTScuZS1utrHxH4n/Zj8f/td/wDBR39o/wCCnwzv/DWm+LNX+Nv7QGtWt14svr/T9GW18PeMfEeo3yS3OnaZq10s728bC3RLJ1eTCu8a5YfRXgD/AIIO/toeLotWl8S6r8I/hj9j1rVdH0i28Z+KtWkvvE6aXfz2C6vpNp4d8O628Wk6p5UV5pLao1hqVxZXdtNPptqZAle2/wDBPzH/AA/H+NGf+ii/tadf+wp4qr4Y/wCCqfxi+JXij9vn45HUvGXiNYfhv47PhvwHa22tahb2/hLT9As9OitT4fjgniGl3M13E+p3N1aCK4lv53neVmWPZ0e1xdTERwlCrSowjgqNZznS9rJNy5GorngtdNXeyTtq7rmVPCww8sTWp1Ks3jKtFQjUVOLioxndvkk7q7tbdtX0R1ulf8EXv26NS+MOu/CafwP4f0iy8PWNlqt78V9U19oPhTc6VqLTLaXGla+lhJqep3Z+y3ZutGttDOs6Ytq0mq2NjBPZTXVb9qb/AII/ftU/ss/DW9+LurXfw/8Aid4C0VUm8Uap8MdX1nU7vwxYs/lNq2qabrWgaHcy6NbzYivtQ037cmn58++jt7NJbmP9Y/8Agsd8ZviXpP8AwT9/Y8stL8X63pzfF/S/BF38Rb3T9QuLO98Uxw/CrTtansNUuIHSa4sL/V9ROo31q0nl3U9tAJ1kiDI3nH/BFDVNV8Z/sd/t6+AfFGq6lrXhCz8OG20/QtQvJrqx0yHxV8PvHtvr6abDcNLHZLqaWNo9wkCJG88IuChmZ3bCONxzwscdKdD2casaU6EaUr1F7aNGc/aObcJOTbjFRaStdvY3lhMH9ZeDhCvzypOpCtKpH3JOk6sIOmoJSio2Um5KTd7Jbnx5/wAEm739tL/hXf7XVj+yvqHwWt/DieE/D83xHj+LS69/aGnSXmj+N00nXvBJ0KzuEuNVtdM0/X7eez11n0Z5pdMlltpPLkDfD/7J/wCwl8bf2zNF+LWrfBpvC1zcfCDR9N1bWNC1vU7+x1rxA+sWmv3WmaV4XgtdK1C2vdUvW8O3dpFFf3WmWwuriyjkukSZ5I/16/4IIf8AJMv+CgX/AGIHgT/1H/jFW5/wbvX02mWP7ZGo26o09hofwvvIVkzsMttB8SpkD7SDtLIM4IOOhFaV8TUoTzapShSU6MsDyycdZ+0jTT9o7+9ZSai9LIijh4V45ZTqTqOFVYu8ebSHI5SXs001G7Sct7vsfLHhP/ggb+2X4h8MWWs6x4o+CfgnxBqGnrqEPgTxF4t12fxLAHjaRLS9k0HwtrGjRXYCOJhb6pdwQOjpJcbo5Av5SfHn4CfFP9mn4l658JfjF4Zn8LeM9B8maW1aaG8sNR0273mw1rRdStme01TR9QSORrS+tnZS8c1vMsN3b3FvFsv8f/jH4n+O9l8a9V+IniyX4lXfjmDxGnica5qIv7K9utc+3m2sJPtA+x6VC88lvb6TbiPTorE/YUtltSYa/br/AIOLNLsY/ix+zR4gS3jTVdW+GvjHTr+7VFWS4s9H8Q6Vd6fC5AyVtp9c1N4wSdpuXx1NdEK2Lo4vD0MRUpVo4qFaS9nSdP2UqUYyaTc588GpWTl72iemt+eVLC1cLXrUKdWlLDzpJ89RVFVjUbjdpRjySTV7RvG2mu5/OTRRRXpnnhRRRQAUUUUAFFFFABRRRQA+OR4pElid45Y3WSOSNikkboQyOjqQyurAMrKQVIBBBFft54Y/4LV+INN8OeAn8a/sn/An4q/Frw34V0zwB4v+Mvjq1S/8VeOfBGlpLbrpkhh0SO90m/vrS5vBqM82sa1otzf3l5enw75d5NZH8QKKwrYajiFFVoKfI24+9KLXMrSV4yi2mrXi202k2rpNbUcRWoOTpTcOZJS0jJOzunaSaTV3ZqzSbV7Np/0p+MP2Ob347Qfsd/HD9g7wh8X/AIO/Ar9qXWLg/tM+Cfhj8S9Vi8NfDixj8Y6Houuai1hBq9nZWkENg3i+3+zW1gdHjXQbNbbQ7Al7Sbi/jx+3Z+zv+xX8TvF/7IHwV/Yn+C3jz4M/DvxJeaR8UZvidOfFviH4n+M7O3s47jVv7b1Sx1w2VxoV2txYefrsXieSSWOWGzs9CghEEn4e+DP2gfjz8ONF/wCEa+Hnxt+LvgPw4J57oaB4M+JPjLwvoouro5ubn+ytD1qxsfPuTzPN5HmTHmRmNeVXl5d6hd3V/f3VzfX17cTXd5e3k8tzd3d1cSNLcXN1czM809xPK7yzTSu8ksjM7szMSeOGAlKXLiKntqNPnVKClVjN803KE681UvUnShanCT1SXNpI6546KXNQpqlWlyOpJxpSiuWCjONGDhanCrNOpOK0bdvh0Pp79sT9q/xz+2R8adW+LvjOxtfD9t/Z2n+HfBvgnS7qW70XwP4R0lHGn6BpkskFr5+bia71HULwWdmL3U767njtLS3NvaW9z9in9m+3/aj/AGgfBvw21vxJpPgzwKt0mu/EbxZrOsadolvo/gzTJ4X1WOyvNTnggfW9X3x6NokKmRhqF9FdTRm0tbp0+TaK7vZKFH2NBqiow5KbUeZU0lZNRbV2t9Xq9XfW/F7Tmq+1rJ1bz56ib5efW7TaTsntotForaW/aL/gsB+174V+Jnjnwp+yh8CJdPsP2d/2Z7eDwzp9v4cnifw/4i8ZaVYRaLNPZSWzyw3uj+DbCF/Dui3ImmW5vJde1BZbiG7tJ6+vfgZ8Qvh//wAFP/8Agnfrn7M/xk8beFvC/wC0p+zlb6fcfCvxj4013TtCGvw2VhcWXgy/m1XV7pGukv7CG58EeNljaSSNV0rxHOj3VxbrH/NBRXK8vpqhQo05ypzw841KdeylP2l71JSTa5va3lzxbSd+ySOpY6br1qtSKqQrxdOpRb5YeztaEYtL3fZ2i4SSumr7tn9Rf/BMj4f+FviL/wAEz/2qf2ZPG/xT8FfCPxR46+NHjrwlPd+J9a0B7nRprXwx8MoLu8XSLjXtLbVLaK70y5tFltr2O2nljk8m7YRsR4wf+CF3wxHP/Dwr4QnGTtXQPDhY+gX/AIuz1PQepr+duio+pYiFStOjjXSVeo6soLD0ppScYxdpTbe0bdvK+rr65QnTowrYNVXRpqlGft6kG4qTlqoJK929dfwsdp8SfCUHgH4i+PvAlrrVp4ktvBXjXxT4St/EVgqJY6/B4c1y/wBHh1qySOe6jW01WOzW+t1S6uUWGdAs8ygSN++H/BKbVfh/+yL+yB+1T+254t13wovxEv8AQNS8H/Cjwzda1o58S3dtoiiG3W30Vrg6p9k8VfELUdI0+6C2422fhhr5x9k/fL/O3RXTicP9ZoqhKo1Fypuq1HWpGElKUN1yqbSu1eyurO5z4ev9Xre2jBSkozVNNu0JSTUZ7NycE3ZO13Z30O01T4j+P9Z1PUdY1Lxp4outR1a/vNT1C5fXtU33N9f3El1d3D4ugN81xLJI2ABuY4Ff0Kfsf+PfC/7aP/BK746/sjfEnxtoFn8UPg7cXet/Cq68Z+JrDTLy/wDMkvPGngJLW+1q7t5Lgp4jtfEfhG8MMs32LQb6zgkRIpo0k/m3opYnCxxEIRT9lOlVp1aVSMU3CdOV1ZaXTjeLV1o/Kw8PiZUJzk17SFSnOlUhKTSlCas9bOzTtJOz1Xmf08fDPX/gX/wVJ/4J/wDws/Zb8Z/Gbwv8G/2mP2fBo1poJ8aXkMEWtReEdJvPDGm6jbWl5qOltrej614Umt7XXBpktxf+H9btxcvYSWyWaX/t/wDwTt/Y1+Bf/BPX473Gq/GH9rH4PeKvjh8QvCviDwd4I8F+G9Wt7PT9I0G1Nv4j8S6rq93qtyl3a3lwmgWttZyara6FZo0dxYWc+q318kMP8jFKSSSSSSSSSTkknkkk8kk8knrXJPLZOFahTxc6WGrOcnRVOnJxlN80lGo/eVNy1cLXs2lJXbOqGYQjOjWnhYVMRRjThGq6k4qUaa5U5U17rqcuineydm4uyR+/P7BnizwrpH/Ba34x+JtV8TeHtN8Nz/EH9qmaDxDf63ptpoVxDf6p4nNhNBq9xdR6fNFeiSNrOSK4ZLlZEaBnDAn83f8Ago7qem6z+3R+0/qmkahY6rpl98VtcnstR027t7+wvIHS12zWt5ayS29xE2CBJFI6EgjOQa+J6K6qeFVPEfWOdt/VoYfl5bK0Jc3Ne+72tbTucs8Q54f2HIkvrE8RzX1vOKjy2tsrXvfXsf0i/wDBYbxl4P8AEX7DX7AWl+H/ABZ4Z17U9I0LwpHqum6Nr2lapf6W8Xwe8P20qahZ2N3PcWbR3CNBILiOMxzqYWxINtR/8ERPGPhDwz+zp+3baeJfFfhnw9d6to2hR6Xaa7r2k6Rc6k6eCPiJG4sLfULu3mvDHJNDHJ9nSQI80SPhpEB/m+orH+zo/Ung/auzqe09pyK/8dV7cvNbdct77a26G319/W44v2abjTVPk5nZ2o+yu5Wvf7Vrb6eZ/RR/wQs8XeE/C/w1/byi8TeKPDnh2XVvA3ga30qLXtc0vR5dTnj0D4uiSHT49RurZ7ySMzwCRbZZDGZoQ4Uyxhr3/BA/xh4R8KaF+2SPFPivw14ZbUfDnw6j09fEOvaVorXzw2nxIE62Y1O7tjcmHzoRN5AfyjNCJCplj3fzk0U62Xqr9d/euP1x4Zv3E/Z/V1BK3vLm5uXXa1+oUsc6Twj9mpfVFXS95rn9tff3Xy8t/O/kbOhMq+INHdmVUXWdPZmYhVVRewkszEgBQBkkkADknFf0F/8ABwd4v8JeLvHX7ME3hPxV4b8UQ2Pgf4gw3kvhzXdL1yK0lk1fwq0SXMmmXV0sDSqjtEJWUyKjlAwRiP526K3qYZTxGGxHO08NGtFRtdT9rFRbburctr7O/kc9Ou4UK9DlTVd0nzXs4+yk5bWd+a9t1bfUKKKK6TAKKKKACiiigAooooAKKKKACiiigAooooAKKKKACiiigAooooAKKKKACiiigAooooAKKKKACiiigAooooAKKKKACiiigAooooAKKKKAP//Z"/>
        <xdr:cNvSpPr>
          <a:spLocks noChangeAspect="1" noChangeArrowheads="1"/>
        </xdr:cNvSpPr>
      </xdr:nvSpPr>
      <xdr:spPr bwMode="auto">
        <a:xfrm>
          <a:off x="0" y="1367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95250</xdr:rowOff>
    </xdr:to>
    <xdr:sp macro="" textlink="">
      <xdr:nvSpPr>
        <xdr:cNvPr id="48" name="AutoShape 76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meiiiv9cD+ZworpvBfg3xP8Q/FvhvwJ4L0e68QeLPF+tad4e8O6LZBPtOpavqt1HZ2VqjyvHBCrzSr5tzcyw2trCJLi6mht4pJU/qD/ZO/4JF/sXXfgq90/wCJ/jTRP2iPivpmLPx/H4D+J91a+G/h5r0yHdoFjYeB9bsNXW502RJoGvfFsrS6pPBLcroelxE6fD8Nxt4hcPcBYWjiM6lja1Su70sFluHjisX7LnVN4irGdWhQw+HVSSpxq4ivSVWo3ToKrOE4x9fKckx2c1JQwipQjDSVbEVHTpc1m1Ti1Gc5zcU5ONOEnGPvT5U03/KtRX7J/wDBRb/glTrv7Llrc/F34LT6745+Bu/d4itNREV94r+GM082yF9Xms7e3XWPCEzyRwWviFbSG50uYpY68jFrbWNS+Nl+GXw0/Z18PadrX7RHhy78efGDxNp9rqvhv9nOLXtT8LWvgnw3qdmLrS/FXx21vQpLbxLo2ra5bXFtqPhf4VaDfaJ4rbSHh8Q+L9X8NWN7oula905Rxzw/xBlOCzbI8RUzWOPnOjhsBhY0/wC0vrFGMJYnD18NWq0YYSWFjUpyxFbF1qGFpwq0J/WHDE4aVaMVk+NwWJq4bGQjhnRSlUrVG/Yck21TnCpCMnVVRxkoQpxnVk4zXs706ij8a0V+unw9/Yv8J/tv/szeNvjT+zR8L7/4TfFz4P6y2heJfhjY+JPE3jD4d/Fi2i0e31sz/D/UvGd9rPi3w744js52S48Naj4h8Q6Vez/2XHbXOlnXIfsP5Gujxu0cisjozI6OpV0dSVZWVgCrKQQykAgggjIr08m4iy7O6uZ4TDOpQzHJcVHB5tlmJdBY3AVqkPbYd1lhq+JoTo4qg1Ww9ehXrUakVOnzqvRr0qXPisDXwkcPUqcs6GLpurhq9Pn9lWhF8s+X2kKc1KnP3KkJwjKLtKzhKEpNooor3TjCiiigAooooAKKKKACiiigAooooAKKKKACiiigAooooAKKKKACiiigAooooAKKKKACiiigD6K/ZP8AiToPwm+PXgvxl4o1jV/DXh82HjrwhqvizQIJLvWvBdr8Sfh74r+HDeONMtIP9Ku7zwS3itfFcNpZY1C6bRxBp7LeyW7Df0TX/j9+wX8edN17wzrcfh7xloUNhrGja1ol9/bvw9+KPgDXES90vVdOvbZ4dN8dfDPxxpixXdjdRsm9dksTaP4k0oHTflav6n/+Cd//AATi1TxH8DfCWoftr+G7Hxd4d0/WP+Ex+B3we8WWV2mufDLT9Ziup9bbW9Vt7uy1OHRPHN1c2ev3vwi1H7X4c0zVbCDxDqOn2vibXPEenr+ZeIfEGQ8G4atnmerD43A5tg6eR47I6lOlVxebUaE8ZWw6y+lUtTq/V5ZjilmFLFyhhZYXERqxxFHEUKWGzD38jwWNzWpDB4N1KVbDVZYyjjIylGnhpzVKM3XlH3oc6oU/YSpJ1FUg4unOE5VKH6IfsSftwfDD9tr4bvquii10H4h6HZwW3xJ+GN9cx3N7olxcL5Dajp3mqja34P1WTeunaqsI2Fjpuqw2uoRtC/5wftB/8EOdK+Jnx4u/iB8Nviyngn4deNdeuPEPjvw54gstV8S+JtG1HUb2S+12bwfq1xdyLq8WsXE008Fv4luoJtHuZpZGv9YtjFZQfpx4s/Yc+Bryab4p+C/hfQP2cPi74VjMngb4pfCDwxovhu90i6RTix8UeGdNh07w98QvCGpr/oXiXwp4ot54dY0qa4gtNQ0fUTaavZfJPxU/4KrL+ytqN18N/wBq/wCAHj/QvixY2QuNL1P4Xvomu/CT4l2KySW8XivwZ4h8Ta7oet6XouoSRiWfRdR0zV9Z8MzSyaPqk93qFnI838icN4/O6OfZjjfBmePw0swpVKeJ4ZxssvxOPwtCUuaFShHFznQzTBYapPmw+Mgvr2X2nTx9NYeaxWO/TsfRwk8HQpcVRo1FQlGVPMKSrwo1JrRxm6SjUw9WoklUpP8Ac1tJUZc6dOj9tW1p+z1+wD+zdMIFsvAHwi+F2jS3U8kkkVxrXiDVp8FpJZZGt5vEnjfxdqZSCCPKS3+oXFvZ2sdnYQQQWv8AB/498Tr428deNPGSWEOlL4t8WeI/E66XbkGDTV17WLzVVsICFQGGzF2LeMhFBSNSFUcD9Q/20P2i/Hv/AAUS8GR/Fbwbq2o6do3wWttQv/Hv7L4u4r6+8E6I13JbW3x38PX1paac/wASvDU1hd2mieO76fS7fWvhNfkSSWX/AAhfiWTXk/JCv6Z8F+CMRwxhM7zTO8dVxfFmc4uMc9oVakqlTLqlGVWvChWqTblisTifrTxlXGqU8PiadWhLBVK2HticT8BxXm9PMKuEw+EoxpZbhKT+pTjFRVeM1CEpwitKdOn7NUo0Wo1KcozVaMKn7un+t37GXwd/Z3/bP+BHj39nD/hE/Dnw9/bG8J6bqPjH4PfEtNT1m0j+Kmn2E11qVz4X8TWd1qlzpD31iLqbStQm03Tra4i8NS6T4ktNPvZvCPiFtQwP2Ff2JtG8UeKvit8Yv2tNPufBX7Ov7LV5rtp8WbDXGu9MvNf+IPh1F8z4ahLWWC/Nxps81pPr9lp8p1S+uLzQPDGmQyXfiiG6svmX9h34SfGj4x/tM/DPw/8AAjWL3wn430TXLTxdJ4+toDcWvw+0LQrq3k1bxZqkBKW97Y2sc0dgui3jpZ+Jr3UbPwzcFo9YKt+xf/BSvwN4c/aJ+F3xk+P37I/xFu/E2k/D3x3a+E/2w/h/4YuLy10TxZq/wztnsdC+LDaKhjh1pfC1pdy2114isI77QNf8NWdtr9jfOngW/unz4mzLG5NxNjOE8JxJiMJl/GTweJq4+bxeMxPBmLx2NpYKvQo4ycpU8sw/E1COJp5AqlVwy7OqVR0MPSw1eFSi8voUcVl9LMqmAp1a+Ve1pxox9nShmtOjRlVhOdJWlXnl83TljXGKdfCSjzzlUg4z/ErxToeoftL/ABw8Vj9mn4B6rpGjatfPL4Q+FPw60rxD4quvD/hfT0t9OsbrVpTPrV499cxRwX/iTV7i6i0r+2r67azSxsGtbSH0bxL/AME7P22vCHhi88Ya9+zl8QbfQdPtJb++msrfS9Z1CzsreJp7i6udC0XU9Q12CC2hR5rmSTTVW3iR5JiiIxH17/wS61XVdB+Bv/BSfW9B1PUND1zSf2YbnUNI1vR7ufTtY0m/tdF+IU9rfaZqVo8V5YXltPHFPb3NrNFLFPFFMjCSJGXxv/gm18fPjBo37bXwOtz8RfG2qaf458ZQ+EPFul6r4m1nVdP8QaR4htLqxmj1azv724gvWsrh7fVLOadHls7+xtruF0khBr6DH5/xHgp8V4XIaWTLAcCYHBc1POHmmNx+bxWR0c2lBY+GNpfVavsZewWJxNLMqlWsnXrX55JcVHBYCrHLqmMlivbZzWq2lhfq9GjhX9clhlJ0XSl7WPMuf2dOWHjGPuQ2Tfw/8MPg38VvjVrkvhv4S/Dzxf8AETW7eFbm8sfCehX+sNp9q7MqXepzWkL2+mWjujRpdahNbW7yjy1kMhCn0Xx/+yF+0v8AC/xj4H+H3jb4N+MdK8b/ABJjuJfAvha0tbXX9b8TCzlWK8TTbHw7d6tM81ozK91byrFcW0B+0zxx2/72v268L2b/AAh8Hf8ABcCL4bX994Ll8N+M9IuvDl54WvJ9DvfD66hqXxAvxa6Ne6bJbXOmwWSajPY2sdpLF9mtcwQlFzXhH/BI2f4gePNU/a++Isfie68RfGLwT+zvqei/CjxJ4/8AE813D4a8QeLxrtzBqH9t+JJ76HQ7Uat4c0ltR1JtsNvYteC5Jtri5SXzsV4jZssDxJn+GwuU08lyCGSUYYXF/W3j8Zi+IMoyXH4OtVxtOtTwuCweFxGeYeGKj9TxVWdDDVpQnSnUg4b08iw3tsBgqlXEyxeNeLm6lL2fsaVLBYrFUasY0pQlUrValPCVHTftacVOcE4ySd/z98U/8E7f22fBnhm58X+IP2cviDBoNlaSX97Pp9vpeu31lZQxNPPdXmiaDqep63aQW0KPLdSXGnRraxo73BjVGI+e/hV8Gvir8cPEv/CIfCPwD4m+IPiNbZr2fTfDWmT37WNijpE1/qdyoWz0qwWWSOE32pXFraedLFD53myIjftX+yR+zR+2z8FP2mfht8V/F3xr+H134Yj8X2P/AAtFr39prQNfbXvBuqzGz8UHVNOn1y8PiC6i0+6uNSsIbqOeU6xa2N1BNb3UMN3D6D4T+JP7Pfgr4m/8FLP2X9P+OWi/swa98aviRYa/8NPjdo8sEXhi2smI1vVPCUfiDR7m1sdB02G51XVtKjjGq6XDb6P4k1uDSbq01KwitpsKniTm9F5phMH/AGDxRiMNl+XZjQzHh7DZpUwWCo4jOMPleZf2ll1HEZpj8R/ZeHxMMztga3tsXhoVYqhh+R1FayHDS+r1Kv1zLqdSvXoToY6ph41asoYWeIoewrzhhqMHialOWHvWhyUqkoNzqX5X+PHxU/YX/a2+CfhbUPG/xO+BnjHwx4Q0lLaXVvEbHSNX0jSo7u7t9PtZNTvNA1PVYtPSe+u7W0je8aFWuLiKIHe6gyfDD9hL9rz4y+F7Pxr8OPgL441/wnqUP2nStfmh03QNN1i13Mou9Fn8Sajo41i0Z0dEutMF3bu6sqSMwIr6h+PP7Ef7Uvw3+CXi/wCKHhj9o3wn+0b8BrVrE+Prn4TfGDxB4p0+1t/t9lcW194p8NXMiaZqFrY6hLpt9L9lu9autNZ4tWurW1tLSe+g+2/jxaeBv+CgVl8HfFn7O/7dPw9+CS+Hfhl4f8Jp+zb8R/GWq/DOLwp4h0cMtw+kWthdRi8u38600WS9sNA1C2mtNF02bS9XvbCSC2s+jEcf5nTwWXV8NmfDmOw2JzDMcLmXEWFyPiGtlmSPB4TCV8Ngcyyehja2ZYTH46detKFXF43C4alh6MZyi51acZZwyXDyrV4ToY6jOnQoVKGBqYzAwxGL9rUqQqVsPip0o4erRoqEU40qVSpKc7JpRk1+C/xU+D3xQ+B/igeCvi34H8QeAPFLafBq8WjeI7JrO6udKuri7tLbU7Q7nhvNPuLqwvbeG9tZZraSa0uI0kLwuF/Sv/gnV8Lv2e9T+AP7Znx6+OPwbsvjVN8CtC8D6t4d8Naj4j1nw7btBqMPi+fVbaG60ubyYJ76TTNO3313YanJbQ2pS0gTz7gT/F37XPwU/aF+A3xVTwP+0hqWq694ui8O6bdeH/El94q1HxnpuueDvPvbbTLjw5ruqSNenRra9t9StI9OuYNPuNPuobqOXTrbzFaX9Lf+CW2s+AvDv7IH/BRHW/ij4QvPH3w903w/8NLnxb4N0/VZ9DvfEOjpZ+PxcafbavbXFpc6fI5ZJBdQXEc0YjJjLPhW7+OM1r4jw6pZlhMf9dnjcdwpGWL4YxdfBLH0MbxJlOHxNHK8VHHUq9BYyhVq4WPNj6co+0lCrXprnkssow0IZ7LD1aPslRo5i1SzCnCq6M6WAxM6csRTdGUJ+ynGNR2oST5VKMJaJ+LD9s7/AIJ55Gf+CYmg4zz/AMX68Tn+fhbH518KeHPg58Tv2jfHfjS8/Z9+BvjPV9EuPEmsarZeFvBmla14p0zwJour6ndXmieHb/xG9t5KRaXYSw6ba32sXFrcaglp9ocGRpAPutf2jv8AglKGBP7AHxBOPX46+MWH5HxUAfzr0b4Q+MdX8K/8Eh/2qPEPw41fxF4Da4/at0aHS5tB17UNO1qw0PVIvhbCdIm1vTprS+uY201o7C+JlVL6JXWdGjldD51DHVeHMN7bKeGuKcqx2aZvkGRUZ8bcQYvOcC5ZtjnhvrFChDijPpp4O/PWhB4CdZTpwVeSUlHaVGOOqcmJx+XYijh8LjcZNZRgaWFrJYajGpyTm8uwS/e35YN+2UXGTcE7X+E/iF+wF+2P8K/CGpePfHfwA8b6N4S0a0fUNY1iBdI1uPR9PiAafUNWtfD+qarf6bYWqZlvL29tYLWyhV57qWGKN3Xxz4O/AP4y/tAa7eeG/gz8OfE/xC1bTreK71SLQLHzbTSLW4keK2uNY1W5e30rSIrqWOSO1fUr21W5kilSAyNFIF/Uj/gjz488beIfjj8dvDPiHxd4k8QeHNa/Zh+Jd/q2ha5rWo6vpWo39nrHhC3tb66sdQubi3lvYLXUNRtI7p4zMtpqF9bb/Jupka54P8Ta78F/+CMGq+KPhvqt94U8UfF/9peXw14v8SaBczaZr82hwWdxF/Za6xZvDqFtZS2vhG3tJLeG4SJrTVdXtyvl6tfLP14vjTiXLsbj8gxFDI8XnSzjhTK8ux1Chj8JlnLxNDMKsq2NwNTG4vFN5fSyvFScKGPj9bc6MU8NabM6WVZfXo0cbCeMp4T6rmOIxFGc6NXEXwEqEVGlWjSpU0q8sTTV50ZeySm7VND8+fib+w3+1z8HtHvPEPxD+AHxE0Tw/p0L3Opa9a6SniLRdMto0aSS61PVfDNxrNhp1rEiM0tze3EEEYHzyLkZ6vUbb4Mf8MHaDd23wa8e2/xx/wCF3Twah8cJPC2vJ8PL3wh/ZmsOng+38YNqjeHZdbWT7FMdFj0tNQVbO4uDNsjdpft7/gkV8QfH3iHxb+1L4d1/xx4v13w9D+yh8SNVi0DWfEmr6poiarFqfhy2i1NNKv7u4sV1CK2vLy2ju1gE6295dw7zHPIrctrbMf8AgiT4PBZiB+17dKBk4C/2R4pfaB0C7yWx03Et1OawxnE2cRznDZFnEcNUxWW8X8IYZY3I6+OyrD4qlnmBzbEKOJwdatjqlSlQeEcauEni6tDFOcJSdN0kpVSy/CvCVMZhnUVPEZZmc/ZYuFHETpzwdbCwvTqxhSipT9qnGoqUZ07SSUlLT4Z+Gf7EX7Wvxh0my1/4d/AD4ka94f1KJJ9M1+bQ20HQtTt5ESSO503WfEcmkaZqFrIkiNHc2d1NBICdkjFWA4741fsy/Hv9nS50q2+Nfwt8UfD4a4bhdGvdXtoJ9I1aW0WJ7u307XNLuL/Rry6tI54JLq0t7+S5t45onmiRJEJ/UP8A4K3/ABA8e+HdU/ZL8M+H/G/i7QvDVz+yd8PNSuPDmi+I9X0rQZtSku9Ys5dRl0mwu7exkvZbO1tLR7mSBpTbWltAGEcKqHaxfax8Sf8Agjx8HLbxlrmqeILiH9suw8MaZqetXs2pahpOkXVp4stxaWV7fPPPFb266pfeREZGjhjnaFFWBUjXXA8bcR1cFwxxBi6ORrJeJM7jlP8AZ+HoZgszwVOtLMKdLEvMamMlhcTOnPAp1aCyyipxqNQrQcVea2U4CNXMMFSnjHisBg/rSrznR+r1pR+ruVP2CpKpTUo1vdm8RNppc0Gmz88vhT+w3+1r8bvDUHjL4YfArxt4k8KXiyPp/iGSDTtB0jVY4naOSXR77xJqGjwaxCkqPC02lvdxCaOSEv5sbovivxO+EvxM+C/iibwX8V/A3iXwB4ohgiu/7H8TaXc6bcXFlMzrDf2LzJ9n1HTpnjlji1DT5rmyllimiSdpIpFX+iP/AIKR/sv/ALUfxU+M3hvw/wDB3x34D8E/BT4Z/Dvwf4Y8BeBrn426H8PY9IeytHN3fN4UuNS0+S3udq2emWeoPDI0mkaRpkVvOsUAij+dP2/vDfijTP8AgnZ+y3YfHDxj4M8bftBfDT4t6z4HudZ0bx3onjzXpfAOvaP451WwF9q+n3t1d3kMVh4a8F2N3cTGUiaw083k7XlwWl4uHvE7E5tieGatTEcOYnDcT4v6s8ly2eKlnuQ08RhcXisFiMfXniquGxsYvD0sNj408FgPq1fFQdOdaNNqe2N4fhhqeYRVPHU6mX0vafW66prB42UKlKnVhQgqcalJv2kqlFurX9pCm+ZQbuvwkooor9pPlAooooAKKKKAPsD9gJfh637Zn7Oo+KX2D/hDT8R9L+0/2r5f9mHXBBdnwaNR87/RzYt4z/4R8XQuv9DMBcXn+jebX9Rf/BTP/goHD+xn4F0vwx4HtbXV/jl8SNP1CXwil/Elxo/gzRLaQWV3421m0c41CdLt3tPDOjyL9j1DUra8u9SeXT9IuNM1T+LSvurW/wBsrSPjF8P/AAT4M/at+FWo/HHxB8MLQaN4A+K+hfEy6+GvxLg8LPNFNL4T8aatP4R8eaR470lDEhsb7UdDsvE9lKZ7lfEMtxqGqyX/AON8f+G9Piri7hbiTGYevnWU5TRq4PMuHqVbDUZVlz18ThMVS+uYjC4arReKqU4Zph54mjUrYWjSVL2/LOhL6nJc+ll2WZjgKU4YTE4mcatDGyhUmoaQp1acvZU6lSMvZxcsPNU5xjUlJy5LqS/Qn/gnf/wUi/aZ0zxP46179oTxXffEP9m/RLU6x8S/iP45u4re4+FuqakZxoEPhXUILNrvxJqvim+ibS9J+E2j2moalqEUVxq/hyz0nTNB8Q3En70fHf4C/AP9vX4FWOk63c6Z4p8K+I9NTxJ8NviV4YmtbrUvDl9e2wFl4k8L6mA6lXASDVtJuP8AQ9Shik07VLZZoI2tf4lvi58ctW+Jlh4f8HaN4f0f4bfCTwVLeS+CPhX4UlvpND0q8vwkeoeJde1LUZ59W8Z+PNZght4dc8Z+IJ5tQuYLe303TYdH0Cz0/RbL6Y/Ys/4KQfG/9jD7Z4e0GGw+IPws1S7e/vvhv4ovLy3tLDUZf9fqnhLWLYT3Hhm/vCFGoItnqOk3+PPu9JlvlhvYfkON/B3Msyr0+MeC6eE4Y4qwdelWwuUZfOjgsPOhQSjSnPE0WsHSzqSvLEOioZZUptYOc68qVTMsb6eUcUUMPCWV5tKrmGXVYShUxVdTqzjKeskqck6ssInpBSbxEWvaxUOaNCl7D4Y/4J2/tr/s5ftbeBLPw74R1G50rw1420/VbT44abCR8KG8AxXaReJdZ8Z6vPL9h0XQJ/Ck+q2XjTwb4kkW71TSZtW0GKx1+xv4G1L82vjE3gl/i58U3+GgRfhw/wARvG7fD8RJPHGPBLeJtTPhQRx3JNyiDQjYBEuCZ1XCykyBq/SP9sb/AIK6/Gv9qfwXd/DDw34Y0/4KfDrWozD4t03QfEN54i8S+LbJgA+iat4pl0zQFh8OTkZvtK0zRbF9UjLWWqXt7pcs9hN+S1fqvBGH4yr0lm/HFDLMBnE8BQy36llco1PaUsPVq1njMxrU61fDTxNSpVn9Xw2EnLDYOFTEzhUcsbKjhvnc2nlUJfVsoniK+FVadf22IXLyynGMfZUIyhCooJRXtKlWKnVcaacbUlOp+p3gz9rb4P8A7MX7F+q/C39m668R337TPx4iih+N/wAVr7Qn8PDwN4ae0kEng3wNfveTXc01hBd3GjWWrWqITe3/AIk8VQ3VheHwxaaX8+fsOftca9+yD8ZrTxf9mm8QfDXxXbp4U+L/AIFYQ3Fp4q8FXkpW4lisLsixn17QPOm1HQnuDCszNfaHc3VvpOu6qJfjSivUjwbkbwXEGBxVGrmEeKMRXxOd4jHVFVxWLnVjGnQgq0IUvYUcupQpUsrp4eNOOAVKE6HLW5qsuZ5rjFWwVanONB5fCEMJCjHlp0lF3m+RuXPKvJyliJTcnWcpKd4Wiv6Jv2PLT9lbUdR/4KdzfCPxP40079mvxT+z3Dq19NJ4Wkg8V/DnRNYs/iIfFGhaLpN/cXJ8QR+Grc3Nz4akmcyXWntYaZeyXd/a3V9d/M3wD1r/AIJrfsl/EXSf2gNN+Pvxa/aF8X+BYNS1PwF8NLP4Oah8PoP+EnudOutP0+61/XNfu5tOnhsReSSxSWl1bizu0h1EW2qfZV0y7+Hv2d/2qtd/Z48B/tF+BNI8H6J4mtv2ifhncfDXV9R1a+1K0ufDNncaf4h086ppcViyw3l0i+IZbhYLzERns7UFvJa4hm+U6+Rw3h/jK+Y8WUMfnnENHJc1hkuCiqGNyp1s9wOE4fweWYx5niJZbWx9KtUnRq4etWwtbL61eEpVOaTmqh6dTOqUKGWzo4PBSxeGeLqvnpYjkwdWpjauIpfV6arxoyglKM4xqQrRg0o2SXKfqj8NP22fBVx8Gf8Ago5Y/FOfVbP4oftcX+neIPCdhoukTahoiarNqni3UdQ06e/aeP8AszT9N/t2ztbJrhXY2MGF8yWMRv4b+wt+1N4a/Zm+IHja1+JfhS98cfBT40fD3W/hT8XPDOlyRprEvhjXU8ttV0ZJrqwgudRsYpL2yazuL6zjudM1bUkiura9Fncw/EFFfWPgrIng8/wDo11g+Ip4OpjKEK8qaw8svy7AZZgngJ0lCrhXhqOWYSrRlzznDE0/aqSVoLzVm2MVXBVueHtcAqsaU3BS51Wr1sRVVZSbjUVSVerGa5UpU5crW7f6b3fwh/4JZR3s2uW/7Xvx4n8PNJJcw+BLf4F3P/CbR2xy8emnxdeJbeE5L5RiH7adMjtGk+cxqhJHinwd8K/sLeJ2+IGl/GL4q/HX4ZXMfjC8/wCFXeKdL8FaB4s0SfwCvnrp58caFpZn1qPxdL/o8t4miXA0eEb4oJZS29PjOitKXDeLp4bEYefFvFNedZUI0sXVrZKsTg1Qnzr6v7DJKOHm6nwV5Yyhi5VYe7Nt3YpY+m6kJrLcugoublTjDFunV54pe/z4uU4qNrwVKdJRk212P1+m+PH7Hf7LP7MX7QfwX/Zs+IXxK+PfxD/aU0rSfCniTxb4n8GXPgDwR4U8M6cup2001noWqSR6rPrLWGva1DAyLepcXVxZ3E13YW2mGz1TzW0+FX/BK7XTZ6xB+1X+0R4G0/bDJf8Ag7xZ8GYPEHiliAv2m2tfEfhKCbw1byOwfyJpLa+jiVk8zz2Vt35l0Vw0eCYYVYmphOJeJ8Nj8fi543M80p4jKZ4zMqrwuEwVKOKp18mrYCFPC4XBUaOEjg8DhfYRdWUXz1JSes82dT2cauAy+pRo0lSw+HlDEqlh4qpUrSdOUMVGs5VKlWcqjq1qnP7qatFI++v+Cgn7U/gf9pr4ifD22+FWi+ItK+FnwX+GWh/CrwTd+MZYpvFviKz0WSZptf1ryp7ryHuozZ2tvBNdXN3Klk+p3r293qU2n2Xp37A/7SH7N/wx+DP7VvwM/aN1L4iaDoH7QGkeDdLtNd+Hui2Wsaha2mjReKoNVRWvDNHZX4bWbCaxefTNQsriNbxJ/IeKFbn8t6K6a3BeT1eF6HCUJ47DZbhpYKrQr0MSv7QhicBmNHNaOK+s1qdaMq88fRjiKspUpQnKU0oRi0oxDNcVHMJ5k1RqV6irRnCdP9xKnWoSw0qfs4yi1BUZuEUpJpJXbd7/AKqp4F/4I7F0DfG39soLuXcW8KeBwoXIzkp4NZwMdSqs3oCeK5W2/aG+A/hn9gz9pL9l7wxrHjO/8QeLv2l4fGvwuk1nw9FD/avwz0m98FRaPqniXULS5FjpniGfS/Dl7LqemQW7RxXrW0dq0sM8j2v5qUVlHgyjP6usdn3EeaxwuZZXmuHp5jjcHVhSxeU4pYvDygqOXUHyVKkVHERbbqU9IypytIp5rNc/scHgMM6lDEYabw9GrFzpYmn7KafPXnqo6wfSWrTu0foP/wAE3/2i/hf+zP8AGH4i+M/ivd65ZaF4k+BXjrwFpUmgaM+uXUniLXtV8K3lhDPbJc2xgtZLbSb8G7LNHHcC2ilEcUzzw93+y3+01+z/AKl+y98Qv2K/2rpPGfhv4f694zt/iR8Ovin4G0uPX9U8EeKkjsY7q11LRG3zXGlyPp7SwtZWV/Pcxa34gsZ/sLS6dqVl+XtfXX7P/wC0F8E/hj4S1bwb8YP2SPh3+0Faaj4jk8QweJNV8XeKvAXjvTY5NMstOXQbTxR4eF6U0CBrOXUILFNPjY6hqF9PdTXQNmtnycS8K4PE/wBp5pRwOcZhmePxGQYiMcpx+XYLHYLEcP1MVLAY7LKuZ1MNgoV6KxddVqeLrVKOJpy9lKnyucZaYDMatP6vh5VsLQw9GGNg3iaNetRq08bGmq1HERoRqVXCfsockqUIzpyXMpXSa/X7/gnz4I/Y48Aah+07ffAn47fEn4y+K4/2XfiTL4i1bXfhjdfDjwF4f8HpLpNxc+d/bDzapc+I5NQtrBrP/SI7NtMg1qUQM0JeL81tT/aS+GF1/wAE0vDv7LsNzrZ+K+nftB3HxFu7RtHddDTw0+na3bpOmtecYpLlpNQt1+yiITBvMJAjQSPpfED/AIKA6NF8H/HHwO/Zi/Zu8B/su+C/ijDHYfEnVND8T694+8feLNDjjlhfw9deM9etNMu49Gu7e5vLO7tZrS7Y2N9qFpZS2Mepal9s/N6vD4c4LxuKzDM864klnEKtXPMgzXLKOZ43J8Rmqnw/gcXh6NTMp5Hh1lEKdapmGIjHB4GU1ClRpzniPaVJxXXj81pU6GHwmBWFcY4TGYfETw9LFQw9sbWpVJxoLGTeJcoKhBurWSvKclGnyxTP0P8A+Chv7SXww/aR8Q/s/aj8MbrW7q1+HX7Png74deJG1vR30eSLxLo97qlxew2kck8/2q2jju4QLpCIXfcI2cDdTr79pb4av/wTY8M/syWd9r0fxc0j9oiX4lywLpMsWjQeHhp2tQQ3UGuifyzeCe+tttusSzo4kOAiLI353UV9dQ4OyjD5XkWUQli3hOHczo5rgHKtTdWWKoVMVUgsTNUVGpScsZV5oRhTbSgudWd/MnmmJniMZiWqSqY7Dyw1a0GoqnJUk/ZrmvGSVKFm3Lrprp+yXxa+NP7C/wC3dB4L+Jnx9+I3xJ/Zq/aH0bwdovg/4h6ponw8n+JHgLx/LocLpb+IdOstCkXVbC7naWcBLySxaytHttIdNUi0yDVrj4J/aH8M/soeFoPCWn/s2/E74pfFPVQ2sN478Q+N/Bun+CvDLxbdO/sBfCWlmRvEMVwH/tcawusedCU/s5rKYN9pQ/MdFLJuE6WQ1MPTy/O89jlWDdVYPIa2IwFXK8NTqRqRjh6c5Zd/assNh/aN4ahVzOpToclKMI8lOME8XmUsYpyr4TBvE1VH2uNjCtHEVJRcW5ySr/V1Uny/vJxw8ZTvJt3k2FFFFfWHmhRRRQAUUUUAFFFFABRRRQAUUUUAFFFFABRRRQAUUUUAFFFFABRRRQAUUUUAFFFFABRRRQAUUUUAFFFFABRRRQAUUUUAFFFFAH//2Q=="/>
        <xdr:cNvSpPr>
          <a:spLocks noChangeAspect="1" noChangeArrowheads="1"/>
        </xdr:cNvSpPr>
      </xdr:nvSpPr>
      <xdr:spPr bwMode="auto">
        <a:xfrm>
          <a:off x="0" y="1409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95250</xdr:rowOff>
    </xdr:to>
    <xdr:sp macro="" textlink="">
      <xdr:nvSpPr>
        <xdr:cNvPr id="49" name="AutoShape 77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+KKKKACiiigAooooAKKKKACiiigAooooAKKKKACvDE/aJ+Ftz8WtZ+Cdh4s8P33xG8NaRba94i8JRazar4k0zSLw4t9RGhsDeXVmMq1zcwZis0eN7loxJHv8Ac6/BH/goz+zB+xVB+0B8Pf2xfiP+0/43/Yr+JngTXtK8PWnxf8Ea9oGj2viDxzfrFD4b0K9HiSHUdP1CWWy8yy8TaAdNu7LW/D8ot9Xhs7eJ78fScMZZleb47E4HM8RmGFlUy/EvK6uX4CpmXNm0ZUnhaOLwuHUsXLC14e2pOphIVatLESw9SdOdCNZHzvEuYZtlmFwWKyrDZfioxzLDwzSljsZDAyWVThWjiK2Cr1508L9boVXh6zhiqtOnPCwxUacpYl0IS+7tZ/4KSfs4WX7Yfg39iHQtbuvGPxs8UWus3OraZ4aie/t/A50XTpdUuoPFzRxM2lyx2kXmXJlKxWAmtheSQyXMMb/eC6rpxfT4XvLaG51VJn060nniiur0W0Ymuha27uJbg20RElwIVfyUO99q81+EPj79rf4Jfsifta/Di5+O/wCyzp3hrx9+0VFoHge7/b88C+GvC0nw3+Kvg+GO3udOtJtd0s3XivQ9Va4bRZPEfhPVnWKC023ul6pr2i6daR2X25/wUK1OyHw3+GMfw6k1G6/apu/iLpF9+xzYeF7uKDVb/wCKltY3Ml1JrpZvI/4UwfCEurxfG651COTRYvh1damLgHUJNJVurijJ6eW4fh7F4TKMdl+AzHKY8uYYrH0Mwo51mWFr1IZpisJUw1OnSwlOjVq0cPHLaqjjcLSjQnjacK2IblycM5vPH4riDBYvOMHmGYYDNFOWX4fAVcurZLl2MoQllmExFOvUqVcZ7WnRrVv7TjKeGxeIeKjhKjoUI0qP6EQX1lcz3dtbXlrcXOnyxw39vBcRSz2U0sKXMUN3FG7SW0stvLFPHHMqO8MiSqCjqxtV+B/wb8b6dcD4E/Cr4ffFnxz+zr4m+JXj79rLxV+2xrnjG78I6h8bLT9pX4d2Xg681Pw/4m8VeK7OfRYfC9s3ieW48Fz6Xpj6VrXwu0/wKujNZ2EF2zZ+jftbftMeJfg/48+MB+NUqat8Ef2XvDPjPTtB0TwP4Wh8PfELWPGHxJ+JPw8X4y+KbSa2v7jUYX8KeErDxvo3hbTtR0HwpbajLb3Utw+kXk5t/kT60/oAor8HbX4rftpatpPiPQ/BfxE8TzfD6Dxl8LNYtNb+JvxB/Zo8P/tBeJPD2o+F/FV58QPBnw+8S6DLqHw5jtmvtM8M+OLC817SINefwtL4j0PR7wRm21O00vCn7WvjuXx38DPin4l+KXxc1r9m7xrrHwR8A+BF8K33wUh8XJ4z8USax4S8Q6X+0t8MptJbxxrJ8T+NLeG/0nxb8LZ7HSLXwhaRa/Z6fc2TajeyAH7Xax4v8KeHp4bXX/E3h/RLm5VXt7fV9Y0/Tp51eTykaGK8uIZJVaX92pRWDSfIMtxXQqyuqupDKwDKykFWVhkEEcEEEEEcEc1+Lfxq0zTNU/bj+O63kf7HuqeV8NP2dlMH7Vt0Le/0yT7R48ldfhwJobpNs8f2S71CaKOBhrQ0oPLuiQi5b/HT45rpmgfHa0+MPiS/kuP2x/ij+z5c/B270Dwkvw3vfCfhjVPiV4f0Cz0xLPSm8ZS6qtr4X0HUhrsviG51PUdblu90C6ZdQ2UYB+yN1d2tjby3d7cwWdrAu+a5upo7e3hTIG6WaVkjjXJAyzAZIGckVYr+cDxh+0J8U7r9n74b61rX7RelfH+P9oz9mrxZ8UviZ4H8XeE/h9e+FfBnjLQfHvwdisbDwtofhhNH8QeHNH0e+8Z+I/Ck+h+ILzUpJbzQ9PnuL2PWLC7ir6P1z9oH9ojwrYyfHHS/i3qXiebVv21/in+zta/BnUfCfh0fD0eCfCrfEC08M6JoUWkWUPitPFRbwZpU0nil9bvJ76/vr+xk0Ywz2/kAH7YUV+PP7Cnxr/aO+JvxN8B6t4i8TeK/Gfw0+I3wLu/G/wAQpfHd98IlttB+Iw1TSpNHuvhJpHw+1STxHo3hK5Opa9oOq+H/ABRY3A0qPTdEW41CPXotRhl/YagAooooAKKKKACiiigAooooAKKKKACiiigD4j/bD/ayj/Z50nTdE8OWdvqvj/xDE91ZQ3h/0HR9MjcodTvkwxk8+SOaG0j2sryQTb1woI+HdD8d/wDBRvxjoEPxE0NdQl0F7f7dZxDTrKyN5aW4IWS30KRllv45QhyyK4ucMxbJbGl/wU8+H/iWPxx4S+JsdhLceFbjw5Z+E576OEzwWGrWWoatqMcd8qhhFHeRX6iEyhY5vImTPyNjs/g1/wAFKfDOmeH9A8MfEjwZeWDaVp9npja74bMU+li3tFNvE/8AZhLXahbVIR5dumxSkiqu0rX+c/HXHLzrx3434R8UPFjjLwl4byKjgqHBGH4bxGKybA5g69KlU/tPMcfRw9eNWNXmVeNbFRVGftJ0KWLwkcLOFT/QbgjgpZN4IcGcV+Gnhbwh4qcRZ3WxlbjTEcQ0MNm+NwCo1Jw/szL8DVr4eVN07OhOjhZOtBwhWq4XFSxMZw7T9lD9tzxZ408b2vwb+M+j/YvFU5utP0vxClm+nyy6vpsM0l3pHiDT/KSKxvTFbTCCVSTLcRmGdjNNFn9Ra+Zfgp8U/wBnP4sapqWv/DJvDX/CYakP7W12FtKh0vxVLK2I57u8huIYr6coyrHJdAMrgo24q6k+Dftt/tU+JfhVdeH/AIU/CwxH4j+K0tribUCkdw2j2F9dPYabb28DEA6lqt4kiQlyBBFEsjECZCf6I4V41o+FnhDiuKeO/E3C+KOU4LH1KWRcQ5Lh6WKzLNMNialLDZTkftaOMrQzfOZ1ubnr1J0J041JRxVSdPCzxc/5/wCJuDavid4sYbhjgjw3xPhnmuMwMKud5BnNerhsuy3E4anUxGaZ17KthKM8pyeFHl5KFOFaFSUIywtONTFQwsf0S3LnGRn0yM/l1pa/G/Vv2bP22NB8Ey/EaD45a5qHia0tn8SXngyPxBq4u1i8n+0Z7RLh2a2uNQgkM3mQi48uaQGOLJPP1V+xF+03qnx68I6rovjQQJ8QPBklvBqc8MX2Vdb0+cMINT+yYxb3ULqLfUYkLRpcMjKR5m0exwl44rOeLcr4K4u4E4o8Os84jy7EZpwtDiGWAxGEz6hg6ftsZhqGJwFerHDZjh6D9tUwOJjCtCCcans6kqMK/lcVeCryjhTM+MuFON+GfEDJeH8ww+W8TSyBY6hisjrYup7HC4ithsdQpSxGX4iv+5hjcO5UpTadP2lOFapR7f8AbM+KPjX4QfBe/wDGPgHUrbStft9X021jurrTrTU4fIuGkWVDa3iPCSwAw2NykDBxkHmP2L/jF8RPjJ8F9c8XeO9UtdX8SWmv67p1ncWelWWmRiCyiBtI/sllGkMjq55ZlLSHAbNYv/BRj/k2/Vv+w9o//octcT/wTikeL9m/xPLE7JJH4r8UPG6nDI6wgqynsykAg9iM18Pj+JuIYfS3w3DEc9zeHDcvCnF5nPIoZhiVlLzCNetFY7+z/arCPGRjGKjiHS9ouVLnSR9rgOG8gqfRUxPEkskymfEUfFHC5bDPJ4DDPNVgJUcM3gf7Q9k8X9UlKUnKgqvs3dvluaP7IvxZ/aZ8efFHxvovxnstQtvCem6Hq9zoD3Xg+w0CJ9Qg8S2FnZhb+1hSS4f+y5Lhlhdtsq7pyGaMEfCP/BSr4f8A7JvxZ+Ong+1+N3wy8beMfEHwemuvF2i6XaeJbSH4d+Itb8Q2Jjsn8VeGriPzbqGKSytI9VfT7jT77UNPSTTftqW0rCvoj9gD4pfEfxx8bfiXpHi/xt4j8R6Vp3hjXrix0/V9SnvLS1nh8ZaXaQzQxTMwjkitXkgRlIxFI6kHIx5J+034Etfif+3WPAF5dPYw+J9I0PTlvkODZ3L6dffZLphkb0huPLd4ycSAbD1r86yrxp8TuEvAfhLivwn434sXGWfeJmL4MwfEPFdXBY7P50s4ebYGeD+tVp46jh6SqqjSweJhUhVwtNKcJUZLmX3uaeDXhrxb438V8K+KnBnC74PyXw3wnF+MyDhanjsBkcamUxyrGrFvDYeOBr4ipKk61TGYaUJUcXOUqdSNWEnF/Ynwq+H/AMHv2s/hN4M1eTTNLsvCumyaJZ+LPhFHpemXvg/S/EXg4wiwGlaVqVtdvoTWwht5NN1DTXgn+xFBFKHMxPG/tM/GTxz8Ov2o/gl4S8Kt4attLuDo+krdah4T0PVtesNO13UNPsNYtNH8QX9rNqukw6jaKkV2ljcxLOI4vOWQRIF+Qv2Wfidr/wCyn+0HrXw08fFtP8O6zrJ8LeK45iy29hqUcnlaH4mhONhtpVaAT3OBH9hklKt8te0ftmusn7Y/wIdCGR7/AMIMjDlXVtb09lZSOCCDwQSD60s58feKeNvo/ZPiame5xkfH/CXiNwhwnxnhsLjcTluYU8fWznD4XH4qrChUpVYUuIcNhl9ejK0amJw2KwM+eGChFXkvgTwvwZ485thaeRZRnPAnFfh/xRxTwhiMTgsNmGBq4GllVXE4HC06lanVpznkGIxM/qEk3Klh8ThsdT5KmNm5fTP7S9n+wtovxm+GHjL9pT4gfBDwZ4p8N6T471Cw8GfEu9+Hun6f4/Xxhp3hrw5L4j8S6V4ot2ufENx4Zs/DdtYeHr92b+zvtU8KyFBFEnQW37aP/BPCxW5S0/aN/ZYs0utItPDl2tt47+HdulzoOnQyQWGhXAivEWfR7G3nmhs9Mk3WVtDNLHDAiSOpwf2qf+CZf7Jf7Z3jfR/iH8e/CPibxH4m0DQx4d0q40vxx4k8O2trpQuPtZgSx0m8t7Yu9wBK8pQyOwyTX8s//BU39lD9ib4B/F34c/spfsh/C3xHqfx+8TaroUXiG7vfHniLxNbaTH4kdYfD3hm00rUprq2bWtWnkW8uZ5HAtbIMrbZSFH97a9fl6H8Mn9f3w88GfsffFf4df2x8L/BP7PHjz4VazrE2om88I+EPh5rngfU9e0BrjTJ9QkOnaZPot3qukH7VYPeOr3dkDPb+bGpdT5w/xv8A+Cdmk/EnSLVviH+yXp/xZ0e507w3oLjU/hdbeONJuIYvsGk6LpN4uzWLAwQMbOxsrSeFYYCYIESM7a/DT/goH4d+Iv8AwTP/AOCVvwF/Zk+GvivUbO8+JPinWdH+JfiHSRJp959p1nTbzx14v0bT7mIpNp2j6lqTXek5Vkme0k8pzhzXnXwN/wCCQH7KvxF/4Jvz/tF+J/GWv2nxi1r4aav8R7Xx5J4m+yeH/CU1np8uoQeHb7SFn+wXMNvcR/Y9Ru71hqa3En7ho2jCyAH9VHib4SfCL4gX0Gu+Mvhl8OPG2prBDDbaz4m8GeGPEl8trBJ51vFBqOq6be3Aghl/ewxxzCOOT50Abmsf4jax8E/hL4LuPEvxG1T4dfDHwZpmtpqyeJfEn/CNeHNE0XxZqc0qWmu215qkUOnW3iSa8uJJLe/x9umuXdi8hd938+H/AAbu/tU+K/Gfhj4sfs0eOfEOo+IIfhlZad4z8AajrF/cXZ07wpqV9caZqOh21xdu7tbW+owtqMYMh+zwT+WSFTjxX9vj4keK/wDgqJ+0b8Q/gp8MtWvrD9ln9jrwn4r8YfEPxZYhrrRvF/jbRraVUWKSP9xLN9tibStHjkZlj8htSVQJQxAP2G/ZS+CP7MPjj4qeJPi94X/aL+HP7U/iTRPC+q+Ebuy8IeHPgtpeg6Zb+M9Z03XfEGveOtM+Gei2yeL/ABh4jvPD+iA694nkkWCPS2fT7CC5urq5f7w+Inin4DfCHQINd+KWs/C74d+G7bX5vE9rqXjGfwz4d0uHxQZJbi48Q20up/ZoE14y3U002rw41DzLmSR7jdMxb+bH/g2u+z2tt+1HcExxpGfCMkrRpGpjhg/tHbvESjLLEgZuMls96+O9Xu9b/wCCtX/BWKX4W/ErxDrx+DfhzxD4w0vR/DmnXUtlBaeBPh2zW+oCzSOQC1vfErqmoXl6iGaI3JVThBgA/rk+BniT9kvx1qHiLxd+zlf/AAG8RavcExeK/Efwkj8D3GrXJubhpymvap4XiF9cCe7R5m+3zSLJcAyHMvNfSFfxRfttfCGL/gjr+298D/iD+y5rXiPwz8PvFWj6frOpeGbzxJqeoJe2dvrb6V4q8L6zfTuJ9V0fVLSFNQEd4jMtykaoQEr+yr4deLLbx34D8IeNbIyGy8V+HdJ8Q2fmrtlFpq9lDfWokXqH8ieMsTyScnk0AdnRRRQAUUUUAFFFFABRRRQAUUUUAFFFFAHz942+NXwCuNf/AOFQeMfE3hvVdZ128i0G78K3Sx6gBd3kIlgtdShKyR2hljZDGbjaN0kYBBdc+O+Pf+Cfn7PnjL7TdaVot54M1CZJfJl8O3clvp8MkhDI0elEmyCR4Kqgj2BWHynYoriP2uP2Jbv4w+Ik+KHwz1O10Tx+kNsNUs7tvs9trkumrGum3cF6rR/YtVgjggto7iVxAEt4CxG1jXzdp2i/8FLfDmnweE7ObUbizW3itbe8ub2w1O4ggMYjhX+3JC0tqYowq4EitbY28YFfxrx/xLmL4k4iyHxh+j3i+PuH44qUeCOJODOHFxDKvlU23QoY6tXxCxWW5inOMq31fE4V0q7qqjh6tJUsRU/r7gThzL1w7w9nnhJ4+YXgTPpYaD4z4d4w4hlw/GjmkeVVq+Co0KH1TMcvtCSoqvh8SqtBUnVxFOq6lCn8pX3hnVf2a/2q9J8NeG/EI1e68J+O/DFnbapaS+XJqOna1Npyz2Gox2uxY7qWx1GawvIFGIpt7xj/AFbV6z+2JZ6hqn7YOl2Z1WTwvea0PA1vp+tzmWNNHm1K6jgtr9JF/eR21nfSsxnXiExySNjY1fTn7Nn7CXjGy8ead8XvjzqsV3rFnfJ4hsfDqXR1G/l14MJ7bUNc1ISSRubOYx3EFvGRJHcQRrMo2YHuv7Zn7I8/7QFnpPinwdeW2nfELw7bHT4UvHENnrejvOZlsZbnKfZbixmlubiylZ0j3XE6yMD5ePwXAeAXiLi/BvjnEYLhbMMlpY7xHyvjnhPw1xeNqrOIZBlix9Gvg3VdWNfD5lWy/H4ajRjUnTzGuspi3BYmrhoy/csd47eH2F8XeCcPjOJ8Dm9XBeHuZcFcU+I2FwdP+yZZ5mLwFaji1S9nKhiMuo47A4irWlTjUy+jLNJKM3h6eIa87uP2Rv2obiynt7j9rbxVLaT20sNxFLrniNreS1ljZJo5CxKtA8LMrqylGjJRgUJrS/Y5/Zts/hL8QPEvi/TPi94X+IUGo+H77R9RsNBn+0TxajPq2n3Zvrt0+QMj2dzFJv8AnMs5xtwwPzqvhn/gpHqHhUfC+YzxaE2nppc2ozXOkQ3/APZH2JLN7VvEnlC8lYWf7p41nMkjb4wvmFnP0T4E/ZY+IH7P37O/j2H4cam2qfH3xQujXKapa3IhtrMW2saa1xpOmtdSNGtvHpY1ESys3mXcrhtxdYgP0vhHL8ox3GGT8WZJ4H+K+Gw3AuTZxxFmOb8dZ7xM80wua4PL6lTD5Fwfk+PzPHUs+x+Y1acsG6U/q1Or7SlKrClyxjV/OOK8wzbBcJZvwtnPjT4W4jE8b5vlHD+X5VwRknDay3E5Zi8wo08RnfFub4DLMFVyTA5fRnHFe0h9ZqU1CpGlKtzSlT6//go06J+zhqYdlUyeIdGijDMAXkZp2VEBOWcqjMFUE4UntXF/8E545F/Zo8TytG6xS+KvFqxyFSEkMUKrIEY8MYyQHx90kA9a+QfE/wAA/wBuv46Xel6P8RY9Ql0q0vIWVtc1aG00exkPmINSaxDKt3NbRvNtaIiVUldU+aQZ/XD4J/ByD4MfBvSvhpYXX9o3dnpt7Jf3hAijvNb1OJpL+eNfuwwzXbMyg9ASzEkkn6HgCHFPiT9IXMvFitwLxTwbwtlPh7X4Ywv+tWBeX47M8yrV4zisPhpPmlBQq4hzdF1oU/Y0lOop11TXg8c1OGPDnwEy3wspcbcMcX8S5px9Q4lxX+q+NWPwOW5dRo8snXxMdIyc6WHUFWjQnU9rUcKbhRc3+Xf/AATW/wCS/fFj/sU/EX/qdaTW78Tef+ClXhT6eGP0trk17F+xb+zJ8Xfgt8WvH3izx9o2mafoev8Ah/WbDTbiz13TdTmkurzxVp2q26PbWU0ssSPZW80jSSBQjqsZBZ+NXxv+zd8Vtb/bT0H406fpGmy+AbD+wxc6g+t6dFeL9hhnjudumPML1yhddoWI78/KcZI+C4c8P+OcP4FeFmSV+EeIqOcZZ49ZdnuY5ZUyjHQx2Byanm2YVqma4rCuiq1HAQpVKdSWKqRjSUZRbnZn3Gf8ecFV/G3xNzmjxXw/VynMvA3H5Ll+ZU81wU8Fjc3nleApQyzDYmNZ0q2OlUpzhHDU5SrOUJJQumcJ/wAFIv2ff7W0i0+OnhiyZtS0OGHS/HEFrEN93ozShNP1p/LUO82l3Egt5nZiBaThzhbfI/PvRPirrvxS+Kf7OR8Rs1zqfgvVfB/hJdTeTzH1PTrLXLZ9OuJ2PztdrAWS6kb/AFr4Zc8mv6UNa0fTfEOkanoWsWkV/pWsWN1puo2c6h4rmyvYXt7mF1P8MkUjKT1GcjBAr8UrH9gD4zeDvjhomseG9N0jVPh7oHj/AEnWtP1WXX9LtLwaBa6jDeMsunT3C3ZuLSIPF5aREybF8oNnJ1+kf4I8WUPEPKuMvDrKM1zPJeN85yB8eZNkuDrYyNDNMjzXB4/DZ5iMLh6c3Tw+Jp0p1a2KUEqGNp4udWpfMpRln9Hnxo4VrcBZjwh4g5rleXZxwXlWd/6kZxnOLpYR1srznLcTgcRk2HxVepBTxGHqVI06WFcpOvg6mGhSp2y2Lj+xHxM8cab8NPh740+IOsFl0vwb4a1jxHfsu3K22lWUt3K2XIQBVjyxY4Cgk1/HP/wR/wBI1f8AbG/4KgfEL9o/4lb9a1LwlD4p+LEj3JFzbwaxrmqzaJ4YW2Lb0hh0ndDNp0a4MSLmMKBx/Wf+1X8JPEXx6/Z0+MXwZ8Ka7pfhnXviX4G1vwfY67rUF7c6Xpp1q3NpNPeW+nMl5NB5DyI8cDB3DFc4Jr8x/wDglF/wSx+JX/BPjxj8UvE/j34peAviFH488MaL4f0+PwfoniHSrmy/s2+S+me+fW5ZI5IWdcQC2CvzmXOa/wBED+AD7O/4KFfs8fAL9pn4B6l8N/j5400/4c6ZPd/2l4T8c3Wpafpd74c8TafDJc213p02pOkFxlUxf6eSRf2avBIrKcV/Pt4L/wCCUHxL0P4G+L9Y1D/godbeK/2HbPR/Enja48J/CjU/ESaB4ottI+0XMf8AaAvpP+EVZnukRNRitHwkxcwxljgf0v8A7Wf7Lnw8/bB+CXir4JfEcXVtpXiGKCbTtd04J/a3hvWrGZLnTdZ0xnIUz2s8al4XYRXELPDLlHNfz7WX/BBX9rew0Sb4O2n7ecln+zddasl5efDuzs/F8IubYy+ZLJJogux4Za/ZiZQTF9mabDOhyaAPyo/4J3+Gf2k7L4L/ALbnxM/Zn8G+LfFfi9/Bfgj4R6Bb+CdFu9e8SlfGPii7/wCEkm0aCyHnJPpHht49QlnQ74ElLEg19EfBb4y/t9/sY/sjfEn4FWf/AATT8XaX4M8WaV4v1P4ofGXxXoHxE07W7r+29POn3XiXWRDCbCB9H077PDax+csCRWyyXC73lLf1nfsj/skfCX9jH4QaP8IfhLp08dhaiK98ReIdScTa54v8Rvbxx6h4g1iYZVZbyZXkt7GDFnpsDizs0WGMZ7b9o34Yap8avgP8W/hLomq2Ohat8RPAfiHwlp2sanDcXGn6bdazYS2cV3ewWjLcy20TSbpY4GErJkIQTQB/Gh/wRe+O/wC0p8NPiH4i8AfBL9n67+Lngn4r+IvDOg/Fbx9bWGv3sfws0aeC+totalm0hGs0SOSRmP8AaxWE7GLtlWJ3/wDglVbv8Iv+CyHiDwp40lGl6lFqXx98EIl8y2rXOr390g0xUSQqHfUUtmns9vyywy/u8k1+93/BKb/gmv8AEn/gn0Pi0nj34neCfiHH8RW0OSwHhHRte0k6a+kmfeLv+2ZZBOsguHWIxYZFCgnBNcX+3t/wR1sv2mvixY/tF/AX4pn4CfHe3nhvb/xDHaX0mmavqtkgj03X3k0iSHU9N1yxiH2dL2wYNLCiebubNAH5h/8ABx9q+neJ/jx+zR8OtJnS/wDEg8Gam01haET3UD+I/Ek+j6ZCYYt0gu551Z4IGAdlZJQu3BP9SX7OXhfUvBf7P3wU8H6xFPb6r4Y+FfgPQNRhuGJuYrzSfDWm2VxHcMeTOskDLMf74avx1/ZL/wCCL3iDwT8dtP8A2kf20fj5dftQfEzwxPaXnhOK5TWZ9Ij1OxBXTdU1668SSz6nqb6Mgxp2nE/2e0spnuUdreFW/fOgAooooAKKKKACiiigAooooAKKKKACiiigAooooAKKKKACiiigAooooAKKKKACiiigAooooAKKKKACiiigAooooAKKKKACiiigAooooAKKKKAP/9k="/>
        <xdr:cNvSpPr>
          <a:spLocks noChangeAspect="1" noChangeArrowheads="1"/>
        </xdr:cNvSpPr>
      </xdr:nvSpPr>
      <xdr:spPr bwMode="auto">
        <a:xfrm>
          <a:off x="0" y="145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95250</xdr:rowOff>
    </xdr:to>
    <xdr:sp macro="" textlink="">
      <xdr:nvSpPr>
        <xdr:cNvPr id="50" name="AutoShape 78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UZdJ8Ef2kktl4K0T7Oz3kSR3Hg/T4UjWSZjLI9wyeVcosJjdYpVDXDx/MQ8cRaMaD4OjkQTeDfC8pNtc28ZfQPDaK5R/Mf7UzSrIWuLdIWjlYwqkLBJImGQvk8vgf48yGN5Pgt4/aTzY2XN94JbLoyzhP3njVdpG7du2yLIC7KQylAHwv8eI0VR8FvG1vM0tyFeQ/DiOZ0mU+eS0njeRJNyMESXdGdykLHGME/5xSo4zVtR6rXFUV7t11Va3utpe9fR9rW/wBEo1MFHl9/TVu2Hrv3rp2v7G8rppu3VRu20etWth4NDXMcnhDwSkn9npNGH8P+EpJUYsjLMpMc5BRzJHEF84TAlZoYg6kIbDwssis3g/wVHDFqdjNuj8IeGRNG1xEYpW82Pw07PDcqVJsywQXHmuo2szHyS4tvjPpCNI3we+J8QMEcZlhk+HU/meYuJUt4YvGb4QoiRM0pOXEq79zRrWtBafG82iTL8Gfiq8Uyx3O2HVPhijsEB8hJjN4wmePazfusZBcYKnYCM40cYtEqavfbGYZ2WlvirW6NPq3bdWNHWwdudzu1yu8sLWauo/Er05tRu1q3FvVu/wAMPWrHS/DTWkUC+E/CokgjnhYHwnpS/LJuksi6toUMbl4l3GRGYPM4Eqgqd1ubQvB1pDcAeEvDUVpNA0lt5HhXTt7Jbm3mnVg1rvRw/m77KY7UaJsyIW2L9e/8E9v2c/gf+17ZePPAfxW1j47fBr49eGo5tR0TRbnxR8LJvDXjPw5cwtFFrWladZeGdc1O5uvDWqPHB4r0aTxBaTz2V/pN/pd2q3Woro3wh8VvDvxV+DvjXxj8N/HvwY+Iy674E1y+8Paje2Wu+G73RtWjsfKGnanpFxceJNMurrS9d0dLfU9Gvri1try4027tmuraK7EkSe9juE+IMBlOX53ONKpl2ZOcKOIoY2jONKvBa4fF/vYKhiL8zjS5pKahUUG0uY8HA8V5Djc0x+SQq1aWPy5QlWw9fB1qbqUKtuXEYZck/b0LtOU48rjz01Ozm0djfaD4XurPSodH8L+BbaUeKYbW/wBdufC1tK+laRsnlvprGyt7bGqXerSC2t4rV54rbT2vLq8dpI40tWcPC3hGC28v+zPDbvHm2tlTw5ZQ+dHILmRnkgS1kjZWZY5IYVjkYqsgTBQhvur9j79jP4c/En9m/wAc/tWftYah8TvgT8LtEbVtS8KWUGraFp3iG/8ADnhv7RJrPijUIprTxxDe2uqX8Z0bw1pWn28Wtave6ddSwi4g1DTRd/Iv7Efgrwz+19+2HonwhvvAHxq+G/wO1Tw78R/FOlaz4i8ReDP+Fh2a6HH9p8GWN7d2R13RWu57SeaXVJrTw3HbNPbmKGGC2ngkHqQ4D4snHIlOGFoVeIJL+zqM8dRp4mVKo0oYivT55eyoVVKLptOUqkeXljJqdvPfHPCqedONTE1qfD8JPMcRTwNadD2sI808PRqKK9pWp8klVilGEJ3vJe6585NpHg8QLPdaP4NZ3stNZ4m8L6anl+RiAb449BdkaOdCzeW24FmWffGzitSDSvB/2lS3h3wJGranexp/xTWgGZ7h44WHnRr4fJ+ygurwDb5dvtKHCt8v3X8dfhn/AMEjP2fviV4o+EPxF/aG/abg+JPhC50qHxN4U8O+GZtZfSrnVNH07xDp6/23Y/AT/hHL83mlavYXcv8AZ2uX6QPO1rc/ZryG4t4vj/4/a9+xZovhLw1qn7IV9+0X8WfGEni0R+I9F8baLYabZ2HhmbStSL6tbTar4b+HenyXEerQ6bYrBDrl5L5V1M66a6pJd222acAZ9lOHxNbFZlkHPg+b2uDpcQ4OWL56co050Y4Z1I1JVISTTp+7ODUk72aXPlfH2RZrWw1DC4DP4QxfL7HFVshxkcHyTg5wrSxEVKEackk4TiuSXMmt0ZNl4Y8IWTXEdt4R+H6PqU+o31+Y9F0GTzr24ij33NtHdaNOIR5dpbpCkaR2kSrI8VtHucybLWfhiO+iEfhb4fuLqwj3+X4U8INC8kiqzM2zR4mcAwgRzN5ciybziIko/qX7C/7PHxR/a317xDqz+Grr4G/DP4czFfFXxD8aWXh3UPPubi3+0S6F4b06x8W6oL7UE0wNfape6pPpml6Hp8ltd3VzczXNjpl72qeHv+CPuhX8fwz8I/tlfGK/8RaXBDYRa3o+jWet/DCG6dxe3Mtl4iv/AIWW2iX2hXE1zPNZ/YviDfWsUUsaR61diBnkWW8A8UZlgqOZN4TBYbESlHB1s0zfBYP664NKf1R1K/PUcZrlb5VCUm1Gp7rRWYcd8M5fjKmXOeOxuKwsISxVHK8pxuM+oxklKP1r2eHcaV179ruSVm4XcZHzoukeEs3sP/CFeDWeK5dZZovDPhIuspeGWGXyktAIotjFFRCctGyPg5rdsNL8IQnUw3gXwvtltL8JGvg3w/5MWy6YwXOy0KG2mDodtsyZEEyu4SWUl/kHUfipr3hn4jfFPwnpvgfxb8QfB/h/xdrOifDz4naPb+CtK07x/o+l6hc2dn4pGiTeO7+XQ7DV47Uajp3mX99JNbTxNMsPnMIv0Q/ZB/ZZ+N37S/gnWPi98Qlj/Zk+BVhb6jLd/ED4kHRrjUPENlYOr6tqPh7Q9N8SixXQrIxXNnc+JtY1vSdLju43TSo9cltNQitvGy7hfiTNMyqZXl2CeMxlKUlVjQxmDq0KUYSdOpUniaeJ9hGlCTadWdVUuZxSm+aKfr5jxJw9lmW08zzDHLCYSp7OVKVfC4ylVqupBVKVKGHlh1XnVaX8KFOVVWn7i5ZNeV2ujeEpbMwTeCfDI8z7IyGLwjpPnpIYWConlhDDbyPmNp4wssGyN2SaUPuupo/hiLSTG/gHwy88etRRNnwjo7RswEZHzwxSROqIoEzOm4McxRsWwfa9W8Wf8EhfCGq3HhfWv2tf2hfE+u2E4h1HX/AXhNLzwhcSsZIYZNMvo/hHr2mzWnlOuJY9Z1OJpA9yk0cTiNPkP9rH4p/Df4RXvge4/Zv+IviL9ozwt4t0/VNY1EwaL4X0fVfBN5pN3BZWVlrpn8VacTc6gkkl5ZBtH0lmsrNjJ9rhuIpx62ZcA8QZVg6mLqYrJsTGgqdKvSwOdZficRRdSpCEeeksRCbtUkoNQjUUVeU0qcXJeRlvG2S5ni6WEo4bOcNKqqlShVxuS5jhsPXVOnKpU9lWdBwj+7i5pzdLm0jBc81F+mx6N4YNkhj8EeHniS31YywN4H0tZHeO/hW4V5I1UFYtz+XLGUjEbxF1Vj8lq50TwnNpqmP4caFMJrODAi8C6c2WEp+aWR3jikyU/wBWqLCIlL7nLMg+hv28fgjoH7KP7IXwN/aB+H938W/GXjH4l+KPh/4Z1rw3e3XgO807T7fx58NPF/j7VL2ys4dI8Ky2rWWr+GrOwt2k1/UzHa3TwvDeSOb+H8etb/aO+Kdvpn2mb4Q/ETyhHbbxPbeHUXa7KGInXxszMl04kbdtLQkKighlNeTnnC2d8PY6OX4+nh44ipRo1oqnjqEqcqdaPPCzlUUrpO7jytJ31fMr+rkfEeUcQ4GWYYCpiJYenXr0ZOeFxEJc9CUYzTjGnypOWsZc8WlZtLlVvuvUtK8P2YZ4/hRp07R3lrMiR/D7w7LCjC3VxC0bTOssBdGCrgOiszSMIwtfEnxcsfiV8f8Ax74B+Gfh74Rv4G8CaRqRg8T6nqfw88N2CXNxDJc29rr13Lb6I9ve6RcQXUNnY6WupeTK1ze3V9NHNHA0X6j/ALcn7O3h39mH9jH9n/8AaR+H1x8bfGvj34qeJPhbp3iHwreeJvCTabo0Xjj4SeL/AB5rV3pdkNF0W6tnsNV8PWmmWcEviLU2jtrtreQXspF/D+U/gDQf28/2q/iZ4P8Ahh8Bh8V/Afi68eyubZNW13wVb+HNI8M6fq9o+teMvF2rf2vqGoxaHoFrc2q3tg+i6jFqtxPbaNZWF3qV7a2196FbhLP8qzrD5Li8NQqYvG0qDo0qWJp4nneMp3pezhSnGrOrd80YqlO01e91zx5sHxXkWZ5RiM7weKqwoYKpXjOviadXCqlPCzSrOpKpRq0VSa0lKVSF4+47KXK/vrwF4I+H/wAPtFsfB9z4X8H391o9oLeSa48BaX4eTUWtdR020mkjltLbV7J5JniJKFTBZ26MqMVO6vQZ9R02fVJI7Lwl4Qazjv5ngtrXStEddsdowTAtPC7QqkADLGH3O5leC4gyV2/Qvxh+Gf7FP7K1zYaF+2V+2p48PxTv9O0qa88IfBHwhb3EuhT3MVzPcXt7oek+AviVrVtYag8SvbajrUXh+O7mgeeCwtYb+2021ls/2XfBHx1+FOs/Fn/gnr+0jP8AHZvDQ/tG6+FnjeLSNA8a3FzNpyXEej3F9NYeB08OeJ79Ref2VY+MPCmgaXfSXUUF3rmlixuL2f6Op4c8ZQpypU44Kti8PBVauU4XN8vxGa04aSnJ4JV1acU+Z06U5yekYc7dj5WPiDwnVqQrVHjqWFrz9lTzbFZVmFHLJzl7sFHGSo2VOXwc1SEEldycYrX52srKxe6so18JeEXRtOuTBerommxx2vlWnmkzxN4e/wBJjMrhSrRq0ciqSr+W2KUlrbqZwdA8H28QtNBVpm8MRypHHJdjepVNCjhYvMwlWMqrxw7n2BJMr8GyftVfEDTNU1XRtf8AhF8a9D8QeH5db0DVtK1PSfDcd1pGq2NzJp99plxFdeLoJkltp7e4trmN4o5o5oWDMGRsfc/7EfgH43/tweINci8NeGPG/wAL/hp4TvbSLxf8T/iDaeFk0Swvo7a3uV8P+H9P07XNT1LxL4gNjLBqRsUjsNK06yeK61rXtNe/0iHUvk8BlOd5rj45Zl+GrYrHznUgsNDEYX2nNG/Pz3xf7uMI80qk6ihTpxT55qzPpcfmGUZVgZ5lmNSnhMBGMJSxNbC4tUvecPZezl9WfO6mkacKcpSm2lBSbSNTSorJjqUqWPgSMSaioV5fBlt5UloGmVUi83R5DcRMwDXKq6RjzlkgISJVqJrSKOx3CD4dtJD/AMJCnmDwtZ27Q27xxwSSnGjEvEsUnnwvKhuZJok2hZHjZvXPFniD/gkh8LfGL/Crx5+278Z9c8X2F4NK1e/8GaVJrngXTb37bcaeLW813w/8IvFOgWZ06aMrqvneJrpbF4mvLt7K3kQCL9pv9mHUvhF8GNO/aV/Z81PUP2tfgW2jDW9S8QeBfE2l2finw/pO+OZvFUdrDcppXiLwxYvDI2t3mnXy6poRKz6j4cOnadqmr2v0mM8P+LMLhq+JpxwGYRwUObHUctznC4vEYOEbSnPE0KdZzjGm0+dw5uRKUrqEec+aw3G3DOJxFDDzWMwE8dOEcFUx+T4vCYfGzbtCOGxFSjCMp1FL3eZRc1yQjF1GkecnS9NFlFJJL4OWYS26Qt/wjNq0gjMreVbMDoxDRtApeOdyDHIwMoWQ8WpksFS4Mh8Dec91EJYofClkyLJBYz4DySaKEmlMQWeOQbFTayujyCvmj9lT4yeEv2kf2m/g78CNd+G/xe8H6T8SPEeoaTf682qaFbTafHp+javqjTrLJc6zCJZLjTYoBJ/Zt0uJgUVTIZI/Vv8AgoBr/gz9jX9pQ/Anwd4I+M3xF08fDvw74xOtzano9/Ks/iSbWrN4PtMDeGbQDTl0pn8tbAOPtahp5TJhfFpZDnc8jrcQxjQ/s7D4yOAqTeYUvbRxEqUKqSjzqEoclSK55VE7/ZfxS9KrmeUwzmjkEoYn+0q+CeNp03l1VQdBVHRbb5Oa/PBySUJKytzq7SP2grDTdR+C/wAT7GfRfBdzHqvw4s7SRI9BsQ88Eup6RA5mR9ICyNPa3E8bLbtHPIzQoRGvmMvAn9nH4Um4kA+H/gVQksqRyL4E0KaNF8wLB5C/YF2PtDiQMWVn3FeCAflT4lftH+JfFnhq/wBD8J/Bf4pw/wBtWqWVxb6yNIjRrNJbGazu9NupPFQsmmgntHnnttUgkhuYgkMU0D/K3t9v+1z4IsYrc2/wW/aIvnvv317qer2Xw8kvtauo1MNzqdwkPja2giku3jO5ILa0s4drfZo0QqB4GNpV8TTw3NOi3Snipcv16jfllHCct4+2TvN03y6628mj38BfBPEctCvFVY4Zxf1HERvKDrqV3KldcsZJ6q75lZSje3Z3/wAGPhtazTRW3wf8KzxwrbMsh+HnhJUncySo6WkTaRcTSLEmyRppBGCLhEV5Ggm2YcvwU8A6kk8d78LPB+kBnbMeqfDvwdbCRHjwr2cSab5DRuqt5onIDkiSNMlVrpvh9+0gfinrtx4W8BfAf41avrdhp8OtXVrcXfw00kx2X2j7E01s1z46+zSymaQI1tFK9xGM3LxrHulHZ6rbfGCZ/tI/ZU+K7NLCrJG+t/CiaUBJQkckqp41d2hYFnDn5ht2RB2zjyZ5JjXONW8+WT5oRhiqMVdyto1Xk5RUtLqXxLWSV4nfHN8NB+yqOMKkHZudGpzfDCSTi6V1KSkrKSvyu1tpP541P9lz4KXdwst18O/hi84hijluDoWk6NJdMgI+0TWukyWtrJKwwjXLRefKI1WVjsGCvoCW9+JFoUt739lX4xw3McaCSNr74cDGQSNvl+LWBXBwCx35B3Z4YlarLMz0tisVFaWX1+Gi92ys8wi1bonFNWSt3pZtgXvGndvV/Vr3bau7/Vne7lfdrs2nc74a3obMsrazpsrtIjPF9pgwGiSQCVAl84xbq6h1CAYCsxfG0Q3HiHQACi6zoGFBnkjt9QcoJY3ImlkjWd2Pm8LlSFVVLN0OPlaD4G+OPJW4uPi7eWrLbmeON/A3gZv9InkIiVoRqiApE0ZwSB9n2KzB0U7tP/hS3jq6+0q/xd1OWe1iIWQ+CPAMrzJEiTMLmRdRjWeGeSZpREB5BAKqi5rebVnF4zCX05vczBqytrb6hePvbKz6uSVnfaMo9MJirdL1MvSbur2bx/K9NE9I25VFuyZ65qXiLw3cq+7W9HYmMoXW/uZ2jTzFURR/cKhJeQWX5i3ynJY1gz6/ZxWjwWuq2Iijj2JFDPdxqLdxkndEJiE3HfuQfuwzKgDfMOCtvgX4zkupZF+MOo3U6PFbLnwR8P408uS2W6aIxHVYxA6PKwhCSrJImfnyrZaPgp4ylRfO+MOoShDLO4/4QvwDCVVboweQ4GqsYxghXAYSDaZVG0lq5404tqTxeETeqap5gle6Tf8AuG3V2leNrWTtfZ1NP91xNvdk/fwDVk02kvryd7uyaWt7ptKSXz/4y8e/Eb4P+OvDHxd+G93faX4o8G6tDrWnalA8kEcqIXS6sbt5REbmx1K2aawu42QNJZzybfLcpMf6H9c+A/wz/wCCwPwp/ZZ/aQ8KeMZvA9zo/ibTNO+P2laZdSWWu67oPhyK9TxN8PdXudNJmi1yw1dlg0+edLa2vdJ1ldaguDZ2WiRz/g14i/Ze8d/EHUtJ8D+F/iVrWv8AivxXqkWkeHdH03wh4CuLq/1aeaO3gt9yXsxe13yPcXf2lWt7S0jmupnitraUr+net/HX4Wf8ETPCHwP/AGWdM1AeOvGfjrWrDXfjt41tf7O066n1jX4YbbxP461C1traFYvD2hXMeneHfDeirCl6fD+luzTXOqWeoz3f9FeEi/tHJ82wWdfU8ZwzTnhZ1pV/rEaUMxVWlLDqk62Ew6cpxXLXUZN+yVJVJOMkp/z/AOKs1lubZXjcleLwvElSOKhRVB4eVSeAlSqLEKsqOJxFowcr0ObVVPaOCck5Q+Zv+CuH7WsHxc+Ktj+xv8DtSttO+CfwKOmeHfEVjoAlTw9qPi7w7DFa2/hq3is2jtbnSPAyW8VpPbNKUTW7d7WRIbnw/DLJnf8ABINjB/wUB+HmmnV4JNvw++Iwkgs0MIEsPh47lYvIXUTNkeWvzY4JYYatP9tD9gXTvAPj7TP2lvg94y1DRvgn+0Y3/CSIui6V4a1fT/BPxE1hLnU9f0Wyu9RmhWLR/El153iXw2o81YmOsaRD5en6ZYx3XNf8Ex/hBr3hn/goL4T1m08e694gu73wR8RE/siSx8P2WmxTf2EkxvbSPTnkvbOdCzxsgla0MJwEUqGDr4jNKvi7gMPmk8PReHx+GjhaEIYpx+pqUZYSOGk8LGj7J0mpJxmo+19o5tVHNRMPh8rp+E2PxGWxxFVV8BiZYmtOphOZ4xwtip4iKxMq6q+1TTjKEnGnGHL7nLex/wAFD/2Uv2hPF3/BRL9ovxp4P/Zq/aC8d+Ctf1bwDcaL4t8JfC/xprfhXUjb/CrwFaajLp3iC08OXlhqaWupW19Y3Mljf3K217b3Nk7R3NrPGniOofCH4lfCm1t/+FgfB74pfDGLUbKebStS8feEda8HaZqE8EhE2mWM3iTSdM/tLUrBWhu7yO1idLS2urWTzC0/lp61+3N+2N/wUY8BftvfGr4WeCP2n/H/AIC8D+G/EPg/TPDfhfTPB/w71S30GDW/h94Z1yae71fUdCm1xtMn1G+urye/1K+uVs5dQt7ZTHY/Z0j8I8Y+M/2uP2jNN0nTfjf+0z4w8cW3hn+0LzQ4dQ8FfDVJbK51D7Na3zxS6ZZ2Fy63cVrAji4aRQkAaPyy0jHxfELDcNwx+dV1nWcRzSWPxLjg6mBpf2aq31z/AGinKtRlVxLpwi6nJONKUnJU1JRUm163AFfiGeCyWjPJ8oeWrA4VSxdPHVf7RdB4RKhNUa0YYZTqSUPaQlWhFRdRwcnBJ/pF+wL+1N8OfHPwL+M/7B/jzxR/wgFx8WdO+KPhceLtKuLePXbTS/in4TPhm48TaNO/lQ3Or+HUncm2YOIIbTT5GIhlYxfln4+/4Jn/ABh/Zj1+bw38VPD6T6W6pYeEviVouq2i+BfG1vDHG0Ws6JqskStK89kn2+XRb77NrmmJMhvdMNsI7qbwn4l/sm+MlMXiLw98VPFllrdhdxDT9U0fRND0rVLGRo932qxvrO+jubO/jPzW88DpJEwWVWwFB/bT/glZ+3n408deI9N/YL/bWj0n4reHfiLpmp6N8OPFfiLQ7OOa7v8AStNvNWk8LeK7BLi+sLlL7TdNvrvSvENoulPZaxbWsawSXl+NQh9jKcxyTjnIMp4cr5l/Zmc5fS+pZVjKFOvLC14tQhTw+LpV6NKUXNxp041KcrynyzcnJulPy80wGc8EZ5mnEFDL1mWTZhUli8zwdarQjiqDV5VMRhKlKtVU+SM51HSqR5VFOKSglVh8B/Cr9m0ePfjB8Hfg5JqEtlbfEHx94Z8N6vNY61YNcWWjXl1FJrl7bo0Uk0s1po8GoXdrAhXzp4UhdoVYkfff/BeP4s+KbXWPgp+w18MYn8LfC3TfAml+N/Fuk6NrCaHp99plrdX3hnwJ4cukQtJPo2gweHtTvl0udZYZbtNKvyHmsYc+MfHrS7D9hD/gqD8IVh+IEGqfBrQ/Hvgzx/Y6fP4Y8JxT+FvBnjO61HQbrS9S8T2MkF7eReD71tRuBf3FsNRuNH0+1kv3u72eaef23/gs14A8V+IP2gfgH+0L4M8SRWPgj4g/Cm3+Hjzf8IfoHiaztPF3gzxP4k1y5W5vtUkR7a51LRPGVolhprugmTQb+8tQ7JdGPXLMtxHC3A/G0HVh/a+HzTD4PNK1KOJqOGEpulCnyyjh/ayo1qtSrzSpwnCdKclN6O2eZZpR4n404Mm6U3lVfLcRjMso1FhqfPi6kZSm5RliXTValSpUmo1KkZ06kVy3bu/xY0L9lZZdOvLi409YtttbyY/4Sa2mAtpiiBo3ltIjPBGI233BWN0Z3Cb02sb3jX4Ew+GvDv7m2mjVbITwi28UaZcb/uQwSQxum+TD7VKu0iM75Ctha+tho3xentzHF8SrJjdJ9nnjb4WfDPzLmFEto0SOaS9BgEb5Y7CrsSwfzVAK+KfGfRvirHodx9o+J1jdIsGoyGR/hv8ADyzYW9iiCIu8d68pkE5wGUM42BQqKFJ/FaGayxWMoxqY+ElKrFyTpZhF6vRWqZeo8ySs0mo6atJ2P2SvgPq2Fqyp4KUJRotOXtMA1okub91jpu65r25eZPV3Tbf7/f8ABTz4V/En4x/8E4P2P/Dnww+H/wARviXr2n+OfgTrmp6P8NvDep+LNcstGs/gD8SNMvda1Ow0ew1G5i0a31DUtPsru9aBYY9Q1DT4TKslxGj/AIe+NP2MP2nY/C0sVh+zN+1PPdtbRqlpa/BvxjqDhQm5gRb6TLMWZztK7GlQoG2BcBf1S/4KTfH/APaj/Z1/YZ/ZU1r9nv4tax8KvEeva38JvDOr6/aaL4a1qG/0C++EXivUbzS1sfEljqWn2zXGp6TpV+lzYRxX8YsPs8FwLSe6il/FDxH/AMFBP+Cp+i6QNQt/23fFxeDyDul8DfDm7CkyYk3Wsmg3FsoAYEqbdegAVTvB/oDj7KuEcbn2Dq51mOaYXGxweBtSweFw1WhKnGF4NzrVIyu7PmfL7q0Wp+CcB5txXg8ixlHJ8uyzE4KWMxjnVxeJxFKvGcqi9pFQpU5xa2Sd9d9N3+8//BXnRdUsP+CYv7G+gatbazoOtaX4/wDgPYarpt3ZyWWs6ZqGm/s2/FS1v9P1WxvGtLqxurO8RrXUIJTBd2t0hicRyqQMb/glVbeF/wBnj/gnp+0l+2xY2ba14t1fT/HOp6bqOsWMkGqt4U+FHh6WXR/DyTah5WoQxX/iyXX7iS18y1hu3/saO4g+0WSy14h/wVY1D4lfFj/gmh+yTrHjLxnrDeJvFHxM+D+t+IPEk2mWs0+q3198Bvipe6pcLZQJa2liNQvbl7orYxQRW6n7NbxxQuFX1b/gmje6j8e/+CVX7Rf7LVp4jt9V+Kx8IfHXwpoUj6Na2U9xrniXwxdav4NuX0JSYrmKS71WwgnflNRksdQR5DOs4X6l4fDPxBq4mHJPG4fhZzy6M1L2irqhGnCSj7JxlJ0alRWjVclGU1yPePzEcVif9QYYWanDB4niflzKUXBQ9g66qSjzuopqKrwptuUFHmUG5I/ng0v4T+MPjp4g8WfEzx/rnirxV4y8Z63qPiHxHrk+oaf9ru9Uv5VuZ7u5mu77EFtLNKLS0tY1a0s4Egs7TbAsap9IfsA+J/Hv7HX7c3wW1/w9qfiSy8MeOvFeh/C/4haHc3dm2la54d8da0mhwDVrRL3bcDw/q97p+tWt5aI09h9g8tEaOe4Sah8HPBnj06HHB/wtdbGOPdHexQ/CrwkLtNjQ+dA/2yZWzbylgIZU54iLh8Bfa/hR+zt4x+In7Yn7L3hjw18TJ/E6y/Gr4f61r0Mnw28JaPdDwR4I1XT/ABx4zluZNNvZbuGVND0XWFhu7aJYoSsMlwxG8p+E5BnOMlxfgnSx8J4ipmmHSg/rftalWpiIxeksIm/ap8tTmmoy5pRnJ3lf9yz3KsJHhPGKrgKkKEMsr8039UjShShh3K9liW0qXKpQ5U5RcYyUU7M+v/8Agtt8O9N+GH7Tvhr4keH4riyt/jZ8Ok1rVbbT/sUAPjLwbfx6FqurlLia3t0+36Hd+FGnVUd7jUYtRvrh5Z7ohvp79u7xD4g/Ym/4JIfB74O/Cu8u9C8afGiz8I+CvEviXSPK0/XW1Lxv4e1Lx/8AE3VknE9tOsuqpY6r4bS6M0l5p2m3+m2dvMgtrd4fzw/4OFfi9e/ET9pH4R/DnwN4qWyj+GXw88R3mtG18O6Zr8Pn+MfEVlFbxNdXd5E9jPFD4NE4hjiB8m+tp5HImiA+5P8AgpFcXH7V3/BK39nD4zfD3xFJaL8NPFvwj8Y+Lruz8P6d4juLPw1r3w/1zwTcw3mlai6w2kkHizxJ4ctbuWR1k08wX0MgUq5X9mngsHl+b+JmYZbKlHHPLqdSLp87qUFWoe2zOa9nSclJ14+0nKm6sozUXaL0f4/DHYzH5R4bZfmKqywCzGcZKo6fs6zo1VRy2nLnmk1Gi3ThGryRlCUrKSbZ/OLof7O2qXWgzXj2Wul2sSQvn6SC9sqeYZYlN+TJsiBcSIXDdCowwr9yP+CAvxP8beDvi98Xv2TPF9zqWq/DjxZ4Hu/iH4e8P+IZbHULDStb0jUdM0HxPDZ2az3CQ2/inTfEOny39i8cljdR6Q9xsSWWf7T+Ldx4k+Lvh6/06yPjjxZrGiap4qtfB1jqnhf4D+FtWmtID4e0DU9SutTB1qC0MemS63JdX+nCe2eLRIG1CWcKGU/sV/wRJ+GHjy0/a3+LPxu8beJ7nU/Cfwt+A2paJqst74K0bw7bReMfHXijQJPD62uq6Vc3EN1Z3GgeF/Es0FtIyXGTaCRMQhj+aeHONx0eMMtpfW6dWOLlVTp0Y4lqeHdCVSsqnNhKUOVU3zNTlyqcFJOUoe7+keImBwj4PzCt9VnS+rxpSVWdTC3jiI4iEKLgo4mc1N1XyNRi58sne0Jq/kXwO+Hlr8Cf+C2vgP4JaXBrMui+EPj148i8PTPe21xY2XhbU/C3iTXvC9lcN9oa8FzZeHNT0u0ljuYEa5uFe8gPlbgvof8AwV9j1HUf+CiWr2sUVzcRr8Fvh1Gqrq1vpkKob/xIFy0qlgsUxRpmUMVSQHaS+a8Q+FnjzUvi/wD8F+dP+JmkeMftXhrUP2iNb0fTtIj8N6UkU1r4T+HWqeBmePXvtLX81vdXWgSahDdRoftMLxFVSBkr1T/gsn4N8caz/wAFGrq58OePbnwvby/Br4bqLKz8HaD4i3sb7xN511Pd6rIJYIlQgeWYzFG6bwZBIwX6TPqGXYXgPiujhqtKlg6fGVdU5RjiJQpxVOkqUEoUZzlywUbOnCdNxStJnzuRYjMMVx1wvVxNOpPGz4Pw7qKpOjzVJyqSdST5q0IxcqjknGpOM+b4o21PkpvClzNFbOlv50kCxhZB4nt5Ld1WVzHJGixSFnU/vHL/AHFZRscK9c5H4N3CzLRWFxERerGj+JSqQuIxKnmRtp/mG4JZwEO6NdyrDI5O43F+HnxcVfLg+N+q24EWdi/CPwIVChGkitUkaZIYwyMXZ2Kq0ocOxdkCaGn/AAp+L9+Ejtvjnr0Ra4aGKMfBPwPBtuJECoYYymfLIUJJeTMwQlDGUKFz/OMJ4CUvdx9KTioxd8PmSadoWaccE9bpt3u90rao/oecMfHfBuP2mvrGXr3Xr8Lx173dm9V3vfT6b/YNu9A8CfHLxn9t0WC6j1j4ORC0vYCNSj0pIfH+mxSyXCfZrd4pLuO4EEUcUoe9HnLuUQkN+mWvfGTwBoOlrq13rFhoun2t8thNe67qWmabp0zNKR/Z7W13qsEj3N1IzCyVziVo2nfykillX8k/AHwb+OfgPX7vxnovxsfUtYv/AAyPCt7YeI/hH8PZIYtPGt22tNdWS2up2wiulv7KG1FzI8yywmTYIo13Vv8Aj/wH8ZfHKW1x4y8Y6drMFzdC3vJfDvwg8BWmvRWt8k2nS3AceNLFYYbWz1TVYNUuovLeXQLjULJIboNHFJ3rFwh7KlGvTnTjGMZTWHxnPFTm5ycZVcLC7jzXTlyp2aU4xtbwK2WVq2IrV50pRqVJKSUsVh1GXJShSStGvU5ebkabip2labg5SZ+vep+PfC+h/wBnRaf4UtNTtL/S7PVor21v/D4hnTUA8scgxbXpJeIJIxa6mOXPzlQCSvyOl0j49QeVZ2Hxa086fp0EWmaeYPhv4OXFhpyCzslkaHxRbwyultDEiPFBEot1hiZTLHI7FZrMYOzlXpxlpzRhQx0oKS5E1CSyeScb7Pmd1bzMJZHiFKXs6LlDmfJKpisDGo43jZzjLN4yUrWunFa9LWvhaff69p1zfP4k+LHhnX78aeoI07SLI20V28ubu3LXECG+8qRWRb2CG1QhlaPncz6yeIXM1xHb+JtOut6OWEGi6QsikW8MiALFGH8tcq/GVwMl+WFYyeHPh7dfaFk8PWMY+yXdxGbbwv4fabybmYLH5EYzkyeW5SUlcspEWH3FsnT7Lwdbab9lfQtE8iC41m901b3wPo7atp2n6nqD3EelXGoCBRqq2Ea+VZ3VyfOjgVopVYMmfBn7CcpTUqlN8ybhCMUo7bJV7LfSF9NkpJ2X2sFWgoxVOnOyUeab2VlZvlwqbd7fZ5erneK5uyj8QamZrgJrcJCXiyqItJ0mBd09mssipKpXBIITcrOYwqsojYVDL4n1KKGVhrUaCG1mQqLTTYkKQySxRoqqf3jxb2ZpJFMkrebI7M2zHGrongeVpVOg6c4aPToo0Pg/T3lQ7jPIzBICIpjjneiMUbeCUO0Vn0DwNJAQ3h6F5WmupJV/4Q7SVKxbXYg7ooQqbyQJAHKod+CMmphGjKUE6mJ1eri6K6pyt++Td5aN6N2b3SQ3KtGMnGlQ0ina9Vu/L7rT9irronpZ6rXQ+sP2ZP2mfhJ+zLp3jX42ePfF/hPxT8YY9Lv9H+HnhG31XQNQ1nwNo80cw1DWZ9Hs7qW4t/Fnilv+JXpEFykVxp+hR3WZXj8SXMdn+PHxSk+I/wC1Z8Q/HXxq+I1zJca74s1O2u4bGaaK4TSNNLPHp2j2Pm7ZJbfT7MIrMqIbm4a5vpEF3czlvbr34G+ANeuZbu18KGQpe6ok6P4a0iyAvdOs4xJFcZaFZDAs8MnmyK6xrIo80ZdR6Jovwz+G+l6ObT/hFLBytlp8Eyy2HhqCYySFHlMbM8sscozhSgBZjgY+YH9PxnHEKXDeUcPZZSnl+FwHNWruhLnrY7GSt7XF4mfMnKpy86pwUbU4SUFeEIKH5pheDJVOIs1z/MqkcficcoUqCqr2dPBYOFlTwmFgkuWN3GU5NuVWpHnkoznVlL6H/Yf/AG3vC2kfAjxj+xV+1XeW958ODYz6X4V1/Vr7T7e40bTt4bR7zRNSvnlt7XxF4K1OO21DQppYntpLa20+GW1u4NNuRP5B+zD+0DpH7MH7YVl458QePPD2ueGvCem+N9EsfGOmXGkJoHiC31LSIksdStL6GaSJf7TtVjeSwmuXlsrlptPuc3UTJXjXif4G/C/U5J7lPDOibm1R0I+z6LCIYkCqr5tbGQKpjJRVQ8nJIUBscvqXwR+F1zax2b+H9CEYur9lwAZH8qMlAvlaQMQgIpIUovJTb90j2o+IuGr1eFsbjcNGrmXDtSKhjpycK+JwkJc0cJi1zPnjSfL7OpdTg/aPlbqVJS8eXh9iaMOJsFg68qeXcQwlz4KCjKjhsXKKjPF4V8vuyqRcnUpNuMnyaqNOml+mHjef9in9qr9pH4j/ALRWq/t6eCPhPqPxIufC0954E8QfCjSPEVto/wDwj3gvwx4QmiTxcnxY0m4v01MeH3v9w8Paa1kt8LVHuPs4uZuL+OHwj+BPwv8Ah3/wlvw0/bW+HX7THiA+J7Kyj8HaB8PfDvhzU9F0e9k1fUE177RaeM9furi10Vbay0Rzdadm6F6k099HKTFL+WE37Ofw4tIzLDoujl49MQb1tryTfcT3AbbGEsQrSRqD8m/fEyFdxI2j0nQvhb8MtEfzZfDumSKAqrv0m5Jk/dyGNUSUQxkybsKJNiOzBWMWN1c3EvEvBWdwzHEPIsNTzPHyqVXmEcxzOdSjia8pVJYinQqZgsJfncpezlQVFtJezajFLp4b4c4zyWeXYdZ1iquXYD2NJYCWXZXClVw9CMIRoVMTTwTxii4RivaRrOrdNOfM5Sf6GfBzw9+yR8RvhtqZ+MH7UV18DfjHH4wvre2s9Y8FWHiLwUPC72el/wBnX09o6+HjPqd1ND4iVri28cR2umxtpRk0+EpjVc7Spf2Cf2RfHdn8ddP/AGlpv2kvif4VsdWtfhtY+EPAuneFNB8Panrek3WhXOrXdrpvizxrqGv6w+nanqFrpL31/oekWEt3Lqc8VzdWdte6f8d6x8PfhtqFktr/AMIl4eliW6tZI538N2cV3G0cEpMe6RlkkgBcCSGQNGowSHVVNfKeo/st+BJ9Xh1m00JLTy3ne6RrLT7mK4eHZ+/e1+12kMMIGIYooWLSuflVAzMz4c4q4UyOlgsVSyHL5ZvgKEIUcxcsfedanrTr4jBRzNYOriE3GbqRpwbnyuCpqMeU4g4Z4ozytjcPVzzMaeUY6rJ1suUcC+SnUSVTD0MY8t+uU8O4pwjTdWp7rlBym5Scu8+M3jP4gftU+PvFPxW8T2M0L6pavp+j6fLJb3EukaBp6Omn2slwWDvcczXd26lojeXtyYVSFoUX79/Zm/4KJeGdK+Gd1+yr+274JvPiB8JLn7Baaf4liEkmqaHNpkUY0TW7W7tvN1PSfFOiHclrr2mQzQX9tuttYtzDPfnUfjPQ/BPw28N2Zt77whosiwWs++V/Cu7Nw6xrGAiag/7lSzZLPKShCCPZjHn3j34W/DzxZrfgfTdC0nwxp2oX3xE8J6fDNN4Wf7MqHTtcvZIdTtvtwN3a3KwRxzRblbcUeFwIQrGT+IGKw2c5jjKtdYulm7qrMcPjMJh6uDxlOo2508RQVSDlSlzSiknGUIScYe5KcGZvwJhMRlOX4Slh3hqmUqi8BicHicRSxeDnT9nGFShXdKfLOKjGUnJSU5w5pXnGLX6/2nwk/wCCevi0JqPg3/gon4f8I6E86yWeh/EP4b+H9W8XWE9tfpMbfUtW0n4geCrWaeMJDZ3SP4dsPO3TO0EcVykEXyt+2237Nuh2XhXSP2afi1cfF22uvDviW78ba9rGm6VoNvbaxNqYOlweHrRdF06OO0fT5jBcp/aGsMl3bMDNZ7kso/neD9mLwfJMJ5fB3hawLMd9rBpmkyxKzy43tILVRIDgSPM6+dIpQPtCtj0i2+B3wttNPMNz4Y8ChpI5UMkum6GkBUlAYoZGs2Xchy7AMCmXVmA2muPNs84OnRmst4dyzLMRWrUp1MbSqY+tUg6dWFWUcLSxOYToYfnkuSooUpXpScFy2jJdGV5RxZCvB5ln+ZZnQpUqkKeDq08voUpucHTUsTUw+Ap18TKkpc9O9ZS9pFVLtNxf0B+2H+1t4c+PP7NvwN+FGjeMPDWsan4F8Z/Da/udMtPEGjz3lnb6P8NvF3h+4llgW6eWFILvUoLeRmVAksqRkhmCH4n+IVlJN4UaN5rHO2FW8vW9PYySiP8AiVbrcxY7WkZiNpUPgEZresfgF8PNP1Q3sHgnwxfW0tw5WTTtL8PXkREOCCPJdFEYSQfIy72cK7KM5r0/xN4A+G2q6FFaf8K18J2l5DdQrBNF4MtInUoYjKz3EEU6i2uEQxzGXflSUJClg3DxhxXR4nzjB5pKVXCuhQw1GVPDvmhKNBcvM+avG7le8tJcqTaTWi7+EOGJ8N5Ri8t5aeJVXEYiuqmIilOP1iSk4rlpNe7ootW0u7aXPU/2v/2qPDPxr/ZO+AHwW0jxl4e1XVfh94g+G893o+m+J9IkvbNPD3wk8Y+HL17iGK/8xEtLvUobS5LgBJpo43xJIor4x/Zw/ae+JH7E/wAW4fiL4S8zUfDuq22mQ+LPD8WuWJkvYNPeWez1Kyc3f2aPUtNFze/Z4Zilve2t7d2k0kDSQXVt6hoP7M3hhl1XWdJ8AfD6W7Zbi60uyvdOtLW21O8XE8FkJ5tFkt7FroAwLc3UBt4pHRpx5Ck16teeCvhJregaXYal8M/AvhjXLXSrOHWrCfwpo87/ANrtah9ShttQfRYjd29ncZtrfUEjjhvBE00KRI6R17eZeIVXE8SYHiHC1J4OvhMNh6CjS9nOMlQg6Tc4VK/M1VhKUakZRcJJyg78yt42W8A0aHDmNyDEwhjaGKxOIxH7xypyTxE41Y8sqdJLmpzjCVOUJc8Goy0a0+g/FHjH/gmh+1L4jvPi9oX7Sa/si/ETxXONW+IXhTXPDGm+IvA+q65efa5NY1bQfD2peKfA9/4e1rV9VZLzWV07V9V0Ce4jlurXTYpNSF8zov20/wBhb9hbQfFd/wDs++ONT/aR/aJ8WaRJ4evfiZcQaRpNnplhcw2Z1DSvBNhaXuo6R4S0PUbqO2m1O6utf1/xDPHF/Z8N1ex2U9mfhS7/AGaPhtdXqyWXg3whepneWTwxoyFUlGVUs2ns8rgNwxUsCAGwSCN6w/ZU+HTSWr3Hw/8AB0Rif7Q3/FL6UZWEgfcoddIXYmxiACZNxJixtdmr16fH3DOEx1bP8Dw7lWG4grc8pZhThiJxjWmmqlehgqmOng6NeXPKXtIU+dycnPm5mn5FTgXiHFYOjkWN4gzXFZDRcYRwM54aEp0abi4UK2NhgqeMrUElb2U6qjyx5YWcU18Z+L/iT4T+KHiXU/iT8bfiboMfxE+Il3cXUGgz39rJcpHDmO0s7cCd4dM0rTLS0i062ku7nc5jjEjy3c80j/UX7Cn/AAVC8KfsxWXiX9n7406IPHH7N/iu21jRNb0LXFhv7fTtA8TG6PiDQdS0aGaa4vNCuzcXGpW1xpYuNQ0y9vZRbx3CvE1j9ieGvgN8H9PtI7aX4YfDCTZCY4Jpvhz4QubjCo8cMDm88MXEscseCTOrqWbDkM0aSDP8UfswfCDX42Mfw6+HkciNIpKeBvDjMXBVjI88OgplQSWLthzIMEc4rwsl48qZdnNbNYVq9SvilUWNeL9jUo4uNepzVKdak6nNKE3yucfaX5lzQnBpNe9nPA+GzDJqGVuhCFLDKj9V9hUq0quDnRgo054eqqbipQtKEL07W92UZpNS9F+Gnh3/AIJjPB4i1/4Uft1T+Fvh14h8WS+ItR+Gfizw1ovi/wAT+H797CwsdR8OaX4pj8c+FtsMOjWVnBpE/iLwrf6qkMiahqdxraXKFk+MH7e3ws8EfCu8/Zp/YM0nULXTdQv2l8U/EnWpLe21rW9d1OEQ3HiTU5zBZLqmrW9kqx6RpmlWY0PRgiRyMJ4bi1u/lSX9jjwVBLMtr4H8LwQMEliW28M6dbKWCkyyyQ29jbxSNKAVRjkkJGrfKAK9Y8D/ALMnwx0JrK6vPBvhZ8RRCVp9B0yNFCykh2aWFXXG4YfYpY8AkZavoo8dZHlf1rE8P5JluT5jjqXsauOoe2rYinTnCMZRwir4qpSwafIo2owUVFRfuySlH56XBGe5p9Uw2fZxmObZfg6sa9LA4j2VLD1JxlKUXi/YYOnVxjV3d1pO83Ju8ZOL8C/ZjtB+zv8AG74P/FvWdWjtofCHie512+1Ge6iA3S6ZqUMlxdXkjGUSzS3J3m5uGRpH3jMsgNfpj8XPHP7HP7aH7QVt8dte/a78PfB3xRH4J8N+DJPDmq/DqHxbp8n/AAjtxqk8mpjWrf4n+GsJef2iUksToLrbiFn+2ShwkXwZ+0/+zR8NfHlol9ovhbQ7Cezt7OO6m0p7TTbSHSdNeSW5JtrC9ja5l1COEFyyLKu1DG8yymFvGvhx+zn8L/GPhAeLfDQ8N3dte3U8CNqvgW6SPzEnmgZDDeWtvcmGO4geKS4kWCK6aMXELNbTRyHmyHi/KY5HjcjzfAUs0wmIzBY+q69Wvh4qs6NKEFz4TFU6toxpyeso3d9JRSZ0Z3wlm0s5weeZTjq+W4rD4FZdTWHw9DEP2XtJzmnTxeHnSV3Nwk3FpqK95Rvf9cviH8NfgB4a8N6Hqnww/an8DfHfVb3xJY6FdeGND8N2+gvp2nXWm6tfXOvX0snjbXWNva3VhY2CwNZQxrPqduzXGVEU2LovhaJ4oWh0+BSAEinWBfPdS7C4jb7ReExozlpHWMtGWJEgVVXH5paJ+z3qWla1Da3ll8I7rQFs557ifR/D95peuyX32hVgjENwjaaNPt4F/eyyXMl/JezZgUQIzt7/AKN8PdCSx1GceF9FQ7lt/M0uCxv9cgiYhJpLewupFWR4GAnaNHmldd6IHEgFfnXEVbIquY+0yjBRwGFjTgo4bCYivi6SkknOoquMr1a7lNK7g5yhF6Rino/0DIKGd08BGGbY+eNxTlKTxOKw9DC1HB25YOng6NKg4U3dKapqbvebbdz7Su9Jmh1G10xbFLe1uLW5mv8AXLkacbDTruFlNvYLHFM19fzXm+S1VLWLyISBJdSpHJEz2E8OLcKjedpb3rrutbm90ayuII5ZQHEvk3H3w0SoXWRN6L8ojxur43hu/CVnK1heeC/CKvayQ2QuLXRrcxX/ANmjML3qxTxSNGtyyGd4EZwsrMHAbaa6Hzvh7uiL6Fow3SqXW80rSrKC3QMytcSJcWySmSGUgvFKY3EWBGzrwngOvhm7XxGrSbaim7bb1uVcur2VrX3Sb9iOGxaSs6PXZVJrWzbf7r7Wt1ZLS11rb6W8J+D/AAl4fsLy11K1t/E15davqWpy6l4kuLW+ulN9N5psrB7ZrCO30aybMGl2JgZ7K3UW7SyCMEFfPFvYeAyhksvCnhDUoZW8z7VHpHhmRXkKqJQDPGWUBwcKuECkEDcWJKuLo2jyuqo2jyp0MO2laNtXUbbst29bJkuhim23Xgm3qo1Kqjq1suSNlrorJ287Hyqs8gnmhGAkJuAuBgkJclVVsEDaAPugBQScAZq5HGGQRljtWDUQ2RGTKq3KkLIWQlkIIVkGFKAJjaWDFFfLxlJSupST9q1o2tPZvTTofX8sW1Fxi0+W6aTWqV9LW16j7VtlrHOVR2kFg5WRAyAxw5QBcA7VErLtYsu0KuNqgUqQ4azTzZCLhLtGJ2MUBaRP3e5Cq4WNQFKsuBtKlcAFFdEZS0956t31etkrfd07GU4xTdopW5LWSVrx1+/qbK2pXarXd5KWt9TjZ5JVZyhghcKSIwMI0jMoAAB5IJzlX05DbXzG4ujsGhRhS8RBEsUMrEsYfMz5gyMOAMkY2nFFFdiSlThdJ3cr3V72U2r37NJrzS7I5Eldadn8/aQ1Mu701FinIurzI1CSP/Wx4wrvhtoiADjy0G4AHAx0qubLZFbbLq6XfNqEbENDnCLdfMD5GVdgoDlSNw5wGwwKK55wgpK0Yq8Xe0Vrqt9Dbmly/FLTltq9NI7a6GPqccsUUKJd3AQ2dgzLttvmJ2k7m+z7z0AOX5Gc5y2ad5p0bxRjzp1MpILqLcOoMO75Cbc4IxtBILbCVzjGCilyx5o+7Hfsv5afl5v733MlOfu+9LVwv7z1u1e+plpNc2l5BHBcuitNcgfurTcqi2wFVxbBiuOPmLE9SSwBHaeBJft3iBrG9ht7q0k0zzZIZYI8O3BwXQJJjJyNrhgQMMMCiiuylGKnNKMUueOiSS2XQwxLfs5O+tqSv1s73Xo7K662XY+b/iF8T9eGqaJHa2GgWFvqtnqc8traadIIbeSx8Sf2bF9mNxdXEyh7eLdMJ5p98skjgqCqrUfW9Ql8R/DCcSiGUfFrwu4eFSjB303xEWYNuLAkMVxnGwBcYFFFelJKNX3Uo2hNqySs+XdW6+ZxNL6qnZXcZXdt7Sg19z1XbofWmm+JtWkYMZowI51sjGIlZJY0Vg0kok3lppSxaZ1ZQ7YyoHFRTi3vcyXFjYsbq6vLi4UWyLFLdNDaQPdNCuIftDxCNXkCAt5MXHyclFeNVb5Vq9alnq9uWOnp5HpUYx9rS92OsZX0Wus9++y37Lscpqes3ujWVy2mfZ7NbWaaCOGK2gEBEDNGJXhKGMzygKZpgodyqjIUBa0rTUNRk1lrSW/upLdtPiuzEXWNRI1qJioEKRYjDscKMEAAbiM5KK54NuDu27JJXey9nDRdjq5IJxajG7au+VXekXrprq3977nX6HqN7LFd24uruD7VZ3cDzW95eQzpvElp50Mq3GYrhImJjlQBkkCsPugDkFvrjQND0vTbeWa/g0y0u7K2l1q5u9YvWg02cW0Iub++uJry6kljJ+0zTzPLKxzvUBQCit8PKTkk5OzUm1d2bVkm11aWib1S0OesknJpJNKKTtqlzTdl2V9dDoNN1+9chIlgtAIxLusxNbtuC5KnZPtZGChWDKTtJwQSTXbQavrEkEEw1fUInkQAmOfO0fOyiMyLIyBQoVQpwEJU5GMFFdC+CXr+qOd61YX71fwUbfm/vZLY+JvEaxS3H9u6kfLuYVEJnXyWWW7ijYMoQP8AcdgpWRWGfvV0LeM/FMGn6pP/AG3dTC0knjggmS2aFY0uIU2ELAkjKwdt4MvzE+nFFFKnKXNfmd7y6vo3b7ugnGN4rlVvcVrK1nypq3ZrRrqU2+IPiwB3bU1kKSpHiWzsXDoWxtfNvnCrhFClcKq4+ZQw2IfF+vTPOZbuOTbA20NaWmBgb16QgsI9xRA5YBQOC2WJRV881a0patJ+89U4xunrru9+7KhCFqj5I35b35Ve9972Ny31ea9tRc3VtYyzTSTRNILVImX/AEff5qNAYis3yKvmZyEGAAea4+y8QXWmQwpplrp+nJe3EsM6WVsbdCq3MoDAJKP3hILl23MXZySQxBKKpylyxfNK8pJSd3dqy0b6r1MbJKpZJWUbaLS7V7djttF8XazbajbXiPayTREwv59nbzR3EMU724huY5EZZIniAEigKGIzwSc/md8J/jr8T/E3xh+O+k+IPEZ1bTvDeseHr7w/a3Fhp8UWjy+IPEusaHdx2K2ltbeVb2tnpNnJpkB3JY3XnzwjNxKrFFevh4QngcwlKEZOFCm4OUVJxcq2F5nFtNxcuaV2rXu77s4pNxxeEUW0pV4xklopR5H7sktGvJ6H03qGp3txNZzTzGW5uJbsyXUiq9xvg2ukiSMD5cpfDPJGqsSByAWDWDqV39nbz5HvPKeAKLuW4lQx733QtEJkiaNmAkIKbg4yrKCwJRXy8pS9rDV7rq+1P/N/e+59PKEEnaEV7vSKXRPou+vrqaCa9f2yrHbC1toSkUghhtLeOJGlijdgihM4LEkbizc43YAAKKKz5pK6UpJKUkld6JNpJa7JbHI4Qv8ADHf+Vd4eR//Z"/>
        <xdr:cNvSpPr>
          <a:spLocks noChangeAspect="1" noChangeArrowheads="1"/>
        </xdr:cNvSpPr>
      </xdr:nvSpPr>
      <xdr:spPr bwMode="auto">
        <a:xfrm>
          <a:off x="0" y="14935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95250</xdr:rowOff>
    </xdr:to>
    <xdr:sp macro="" textlink="">
      <xdr:nvSpPr>
        <xdr:cNvPr id="51" name="AutoShape 79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+KKKKACiiigAooooAKKKKAEZlVSzEKqgszMQFVQMkkngADkk8Acmvza+NP/BQLTdD1XUvCfwN0DTfHepabNNY6j4+1u9lt/h5p+oRM8c1tpK6azap40ubKWPyrxNMl0zSUkcxLrzXEE9uift//HHUNE07SPgR4P1O403W/GunSa94+1XTpzBfaN8PI7l7BNJt54pEns7/AMcakk+mwXKAlNG0zxDsaK4a2lX8sba2lEmj6FoOj3Oo6jqN5Y6B4Z8NaJbI97qeo3TCDT9J0u13Rwq74LNJK8Nra28c15dzQ28M0q/zj4teLWZZJmceEeEEpZw/ZRx2NjRjiquHrYlR9hgcHQlGcJYqUZwlUqShP2bqQp04qqpSj8VxHxHXweIjluWRU8ZLlVWooqo6cqlvZ0qcNU6sk025KSimlbmen05P+2h+1PcXYux8QPB1kudzaXYfDPT20z7xOwPqGtXmrFMHaT/aSuVAIZWyx9r+Gn/BRDxbol7a2nx18M6FqPhmSQR3vj7wDb39hd+H4WeNFv8AxB4N1C61J7nSrdGln1LVNC1aae0ijDjQnhEs0XI6L/wT6+PWqaNHqereM/hn4T1WaATp4VbTNf8AE5t2dA8dnqPiS21HRrdLqPIju303Sr20SbeLa4uoVSeT4cvtQi0N9Ys/EjWmnal4f1rXvDGvabHc/a9uueH9Uu9C1PTrBNiXWoC5vrWSPTo1tRc3sM9uPs4klKD8wxnE3jZwNVy3NM+xWY/V8fX5aOFzKphsfQxMko1J4aph6c6tXCzlB6Rj9XrR15LOLt4FXH8W5RKhicZOrOnWnyxo1fYVYzk0pezlGmuenNq6jZxd09Xax/TrY31nqdlaajp11BfWF/bQXtleWsqT213aXUSzW9zbzRlo5YJ4XSWKRGKOjKykgg18xftC/tYeA/gIYNBe1uvGnxH1KzN9pfgPRLiGG6hsWZoo9X8SapMr2fhrRXlV0jur1ZLu+8q4XSrDUJYJY18+8M+O9W/Zc/Yg8Ca3410yc+MfDfgHw5oOieEb5/JvZ/FOrrFYeE/Cd0FLPb/YpLmytdVMQl/sywsb6fa0Vm1fjvc3mralqGteJfFOrSa34r8SX8+ueLvEd0cS6nqkoLSuNxK2mk6dEBZaPp0ZW00vS7eC2gREjJP7V4neLFbhDKMrw+XYeEOJs6wFHG+wxEfaQyejVpxcqlelLl9rX9s50aFKaUeajUqVYuMY06n1Wf8AELyvDUI0aaeOxVONSNOd3GhFpXnOOjk1K8Ix0u029FZ/VviD9uP9prXbuWfTNY+H3gOyMu+20vRPCM3ii6gi3MVgvdb8SaikN/IFISSez0TS0cKGiijJJOr4U/bz/aG8O3cEnie08BfEzSU2i7sBpVx4E8RTLwHey1iyvNV0L7QoyyW93oltBPIBG17aI3mLxfwc/ZM+Mnxu0C28Y6XP4c+HvgnU4xN4e1zxfZanq+s+J7Ngph1jS/C+n3Ol/Y9Au1JfT9R1TVobvUYdt1baYLGe3u5fM/jD8KvFfwI8dp4C8cap4f1aa+8OW3irQvEeiQ3ml6fq2ly6hdaVeQXGnancXUlhqemXtqpuYINQv7drO8sbkTRvM8Mf4jis98cspyynxhjsfnGHyupOjUjPEzwbocuInH2DnlcrunQrOUVBywsIuMopNKUb/KVcXxfhqEczrVa0MO3CXLNULJVGlByw6XMoSbS1inqrq2q/dD4J/GzwX8efBMHjTwZLdwpHdTaVr2gatFHa+IPCuv2qo15oWu2cUs8cN5AssU8M1vPcWOoWU9tqGn3V1ZXME7+vV+WH/BNfSdamn+NHjWJJx4I1258GaHo14wkSx1jxF4atNYTxHqOm7lWK8gt4NR0fSJtTtjLDNd6dPZ+aXsGVfm/9rf8Abu+Kvxx/aQX9gL9iLxp4Z8DeNmbxLpfxG+N/iK4nisdL1nw5p9xc674J8KXVppurzafe6T5UllrXiSKwubuHW0k0bSxZzWN5fP8A2b4WvOePuHMozTE4anl+IrZbPHZrXrRqUsHgsPh6lSlUx1Rck6kKNeFOOIo0oRqVJKrGNNTS5j0eJfEXKuDuG8rzjO6WJrZlnWJwuVZJkGXwp1M2z7O8ZJ08LluWUK1WjTdSs17WdWvWpYfDUb1K1WK5VP8AT349ftofsx/s0W8jfGL4u+FvDWqIgePwtb3R1zxjdKWCE2vhTRUvtcmVCQZHFkEiVkaRlV0Lfld8Qf8Ag4A/Z50W6u7P4dfCP4o+PFt5dkGr6o2heDtHvoyqsJrdLy+1DXYxkshS70S2fK5AKEMfgHUv+CEf7Ymu3t/4h1f4y/AjWtRvppLnVNd1TxZ8QNTv724b/W3GoapeeDp7i5mbA3y3E7txgkYr86f2w/2NPiL+xT4s8IeDviZ4p8BeJ9R8aeHLrxNpt34D1HVb+wtbK01OXS5La/k1jSdImS8aeFpY0giniaAgmUPuQf0Zw3wX4eYutSwcs8nn+Y1Izl7GlVq4Og/Zw9pUcKVGCrJQjGTbnineOvLF6H8W+Kfj59JrJsDjM7peHtHw54Xw9WjTjmGOweHzrHw+s1o4fD/WMXi60sFKVWrUpxjGhlMFCbs6s43Z+yk//BxBrAuD9m/ZR05rVZZMGf4x3CXE0O8+USsXw4lit5THjzAHukD52My4r0Pwd/wcLfD65lhX4gfs4eNtDgKfv5fBvjHw/wCKpEkHH7qDW7XwaJIzyRumjccLtOd1fy2LIjnarqW9Awz+XXH4V+gfiX9gfXPDn7Bfh79u6T4maVdaH4hvNMsovhqnhi7i1W2fUvHF14JV38TNrMlpKIZ7U6iwGkR74n+zAq6iVvrsx4C8PcHHCU8Xl31OWPxlHLsJOGNzac6uMxHM6NGP+0VqcJT5JPnqxjSjyvmlG9n+LcL/AEjvpNcQVM6xGTcS087pcN5JjeJc6o18i4NoUcHkmXSoxxuMn/wnYDEVoUXXoxdDC1auLnz3p0ZtSa/qn+Bv/BVf9ij48XlpoujfFWDwT4nvDbxweG/ibYz+Cr24ubl3SKzsb/Uj/Ymp3I2Zlj07VLkRAqWIDIW/RSCeG5hiuLaaK4t541lhngkSWGaJwGSSKWMskkbqQyujFWBBBINfwm/tl/8ABP3W/wBjz4afA34j6x8T9J8f2vxwtJrqz0mx8KXWgSeHVh8O6H4hZbq7utb1aPUgU1pbQMlvZYa2M5XEvlRdj+wr/wAFRfjT+yLr2j+HPEGr6x8UvgIbiG21v4e6pqBv9V8N6c7BZtR+HOpX85bS7+zVjOnh65uU8P6qsZsyNLnnj1S1+BzHwwwOY5e824MzKrjqN6yhg8bFwlWlh5zpVoYfETpYZqpGrTnCFOvQjCTX+82s5f0dwx9LfiDhfielwV478K4Th7MHDATq53kNWOIo4KlmWHo4vA4jM8toY3NIyw9XCYmjWr4jLsdUq0FKzy3m54Uv7hqK474e+P8Awl8VPA3hT4j+A9ZtvEHg7xtoWneI/DmsWu8RX2l6pbJc20jRSKk1tcIr+VdWdxHFdWd1HNa3UUVxDJGvY1+MzhOlOdOpCVOpTlKFSE4uM4Tg3GUJxkk4yjJNSi0mmmmro/uzD16GKoUcVhq1LEYbE0qdfD4ijONWjXoVoRqUq1KrByhUpVacozpzg3GcJKUW00woooqTUKKKKACiiigAooooAKKKKACiiigAooooAKKKKAP50vjL4un8f/G74x+Mrh2ZLvx9q/hfSlLs8cPh74eyt4N0xLbfzHb3lzpmp6y0agL9q1W4k5Lk19P/APBPnwDZ+Jvi543+IOp2qTx/DDw7pOg+GzKFeOHxJ45F7d61qUSnJjvbDw7pljp0MoAK22v3yKf3rY/O0eI/senvLdn7TrV5qXiG7u4GY7lvrnxFq015JdMMsmbp5SVJMsh5z1av1H/4JXai1/4X/aDa8eSTU1+LWjyuT8sKaXN8O/Cq6bHCgOFVZodSJwuSGTczMDt/hjwvxOG4h8batfHSVfErFZ/m/JNJqOIp+29jzX2nQlVjUpxivcdKMnypRT/J8hqwxvF1aVZqdWM8diEtPdnGThC9+sYy0ileNk7qyv8AqzXiev8Agj9nrwh4rT4keKvDvwo8N+MNX1K0WDxf4jtPDGlatfa1JJDbWb2mp6oIZJNXllaCGKa2f7fNIY1DsxWvlz/goV8Vf2h/hT4F0DVvhAjaH4HupNSi+JvxH0fR08R+KfBFsiW50u4tdOuYrix0bRbsm7TVvFtxp+rjRgkTNb6erjUovwc8T2Mnjt9V1Pxdq2teN9f1jTr6GTxN4v1m+8Ua1L9st5jG8GoapPc/ZY1klEttHpy2tvCSpgjRQK/a/FPxsyjgDMaWS1uGsfnGZRjRxlGriqUMHlcFOKtWwuLrUq88TVpqUqdR4ailTnzU3WUlKJ9PxDxZhskrwws8DXxNdxjVjKUVSw6Ta96FWUZOcoptP2cGoy91yTZ+w3/BRnxe+o+OvhJ8OYpQ1l4f0XXvibqkAKur6nqEp8H+FJmAJ2tbWreMHTI+YzI6EGPNfEXgHwXD8TfiX8M/hldZNh478aafpmtormN5vC2kW134o8WWqOrK8bX+gaJe6YJFO6M324cgA8x8aviBrfjDxl8HfH2o3b3OseI/2R/gJqGqPKf3dxfTz+NH1lTAGCxo2rrdttQIEky4AdmJ9a/Y58UabeftVfBW2u0NpeXTfESDT1ciSKa+XwNqNw0cMnVZDp8GoOquA7JG4ViQwP4Pn2b4Pi7xzwmExr/2XEZ7w9haVCt71OrgXh8BVhRi/g/fQm1KF1zTqScVLmZ8njMXRzLjGjRrfw3icFThCWsZ0lTpVYpPa83J3T3bt73X+hC2trezt4LS0gitrW1hitra2gjSKC3t4EWKGCGJAqRRRRqsccaKERFVVAAArgfiB8OPhd47gsL34meD/B/ia28NvPeWF54t0vTL6DSBKI/tUiXGoxtHbW8wiiNyjuLeYwwtMjGKMq/4r6n4+0b4b+M9V+Fuiad4j+IVhoN7c+E9E1WRo7DUNXjQGGGcLcWZmITzJIbT7bYrezpFaNfWSzm6i/nR8f8Axe8V/E6+1CT4seOPGPi7U9P1K5s9S8G67Dd+H9J8M61ZSGO60mT4e28dhpWjX2nOfJK6pa3mo7Nsst7cmUTSf1H4l+I+T8AYLDxzTKcVmSx8ZfV6bpUqeWOVGSapYjF14zpRqqSjOFCnRrVeVKfLFcrf3+e57hckowliaFWqq11TSilRco2fLOrP3FLaSglKTSbUdD+iK/1bSY/hR4h1L4TTeHL+z0vwh4kHg5fCkumXHh8ajpOm38djY6cdIMmmpFbanbraPb2w2QSxyQtGroyD/OWOpajPdS6pNqF++p3k015d6k15crqNzd3kjz3dzcXglW6kuLqeWSa5leUyTSu7yszMxP8Aax/wS78ax6jp3xz8ARxi1s/D3i7w74q0nTVYmKx07xh4dhhuEhiGLeCG51fQtSuPIt40jE8lzI2+SVjX4of8FTv+CZfjT4EePfF/x6+DXhm78Q/APxbqVz4k1rTdCtHudQ+E+u6tczXWsWN3pdojSDwNNfSSXui6raQfZdBhujod/Fa2thZXt7/R30bePcnz7JaOPqRo4CXE+CwdfBRlUToqvg6mLw9bL1VlGmuZznJ4eMoQ9pySp29q6cJfxP8ATJ4P4i424P4K464dwuJx2X8LrOXnWAwcalbEYPDZqsslDNYUqaU54bBVMrnRxtWEHPD061KvJRw9PEVKf1j+y1eXkn/BCf8AaUuZLy8e6Sx+OxS6e8unukMd9abCl08zXCFMfKVkG3+HGTX5k/8ABMiy+K+u/GjxXL8Of2Z/CH7VXiCPwLFpkNr8Xr+1/wCFefDOXUNcs57fxhrupa9aatFbyzpZXWn2Nhp0DapeK929oiRwzzR+mfBb9vv4O/Dv/gml8XP2O9Z0Px3dfEn4gWvxNi0jWdM0rTbjwfC/jK5hm0k3upPqsV5EkKx4vTHp8xibIjEmM1z3/BLj9vP4e/sY6/8AFfQPi14Z8Q6v8P8A4u6VosF5rnhGFbzX/D2qaFDqVoiyacbi0mvdJ1Gx1SdWlsZ1vtOvYI5Y4Z47iRof16OW5vhMr4+lRyiWJxOOzytXwGFqOpT+uYWpLCxnVpSw9ehWlGNNVKkKcK9KVWUFTu+bll+HvizgjOOKvo1UsdxtRyrLeHfDzB5ZxLmmHjhcX/Yuc0KGOnRwWOhmWBzDA0KtTFSw9CpisTgcXTwarfWbQdJVqX7bfE39nTwz8dv2Ov2h7v8AaG+CP7KXhP4s/DTwt4w1zw14h/Zm1Gw1S48Paj4Y8N3Ou6YdU1W30fSdW0jUlvrCWy1DQL6S9sLzT3kYRRuxEfw18TCW/wCDej4ZM2MnXPChOOBk/HjVicD0zXEfDf8A4KB/sBfAD4F/tM/Aj4F/DD4/aXp3xc0XxZa6R4p8X3un+Jr/AMRa14j8HajoNre6vFNqVo/hrR9HuLmG1toBFeald2fn319uuSof5o8XftyfCfX/APglf4P/AGIrTRfG0fxV8P3+iXd5rU+mWC+C5RpvxLvfGU4g1NdSa+YtpdykMSnTQWvVaMkR/vK8TL8jz6FTBUpYLMXgsPxvkGZ4aGJo+xVDAwwmJWMxEcPLGY14alGrKn7Sn9ZqOMmudRnzQj+hcTeIXhvVw2e4qjxBwx/b2aeAfiFwrmdfLcZDGzzDP6udZa8ky2tmdLI8hjmeNrYWniXh8S8sw1OrCM/YyqUVSrVf6Mvib+xp4b/a30L9hG9+IM1ndfDP4L+F7bxv4p8JyiRrnxzf3fgnwPb+G/DsirhBoD3ljcXfiQMwku7KCHS4tq6jLND/ACxf8FD/AI3eFPi1+0J4o0H4d/Bzwp8EPh58KtY1vwPoHhbRPAuieCPEmqajpeoSWmu+JPHEGk2NpM+qX19bOmlaXcPLFpGkJbKhe5ubiZ/v741f8FevCtzffsWeJvgNpPj+w179nR5rD4j6R4ps7TSNE8deE9U8KeGPDfiDw3bSWeq363aXyaPdzWNzeW0X9nX8emalGPMhKVyHxu+Hfgj/AIK0/tL6F45/Yx8AfEXwbqWtG2039ojxb498KWWlfD3Qo7GK3j0/xvLq+maxeRX/AIu/sv8A4ls/he3ddR19bXS7hHt0iu7xduEsFmXDmJoY7iSjXoZVTwOafVa1WbpYbI6zzLE1q31yhGbjOpmNGpGWHxTjKo/aQwkIW95cHjPn3CniplGZcPeFmOy3MeMcTnvCH9rYHB0freaceYCPDOU4LBf2Nj50FPD4fhvG0J0syymNWlhovD1s2r105ezl+tv/AAQq1fxFqX7DQstaa4bS/D/xk+ImkeD/AD1YIvh6e38N69eJaswAe3XxhrfioEoWVbjz48h42Vf2Trxn9nr4GeC/2bPg14C+CngCGVPDfgXRU06K7uvLN/rOpXE01/rniHVGiSOJ9U1/Wbu+1e/MMccC3N5JHbRQ26RQp7NX4lxFmFDNc9zbMcNB08PjcficRRi4qMnTqVJOM5xWkalRfvKi6TlLV7n99eGXDeP4P8PeDOF80xEcTmORcOZVluOqwm6lJYnDYSnCtRoVGk54fDTTw2Hm1FyoUqb5Y35UUUUV4x9yFFFFABRRRQAUUUUAFFFFABRRRQAUUUUAFFFFAH8sfxn8G3/w5+OXxs8BamrLNovxL8S63pZZWVbjwp49v5/HHha5t2aOMTwxWGtyaTNLCGhj1DSr60BD2zAer/sk/tJr+zH8Sde1nXtJ1bXPhv8AETS9G0rxrDoUDX+t+HdU8OTXx0DxbpukiRH1W0Sy1XUNM8QWFmH1SW2TTLuxiun09rOf9JP29f2Sdb+MdppXxd+FFhb3vxb8GaU+ial4ckmhsk+JXgf7VJff8I8t9O8dvZ+I9Avbi81Xwle3bC1ea81PRrt4INWF7Zfhx9pEeo32iXttf6N4h0qY22s+GNfsp9F8TaLdhVZrTVdEv0hvrWUBlZX8p4J42Sa3mlhkR2/zq49yTinwZ8TK3FWT0Jxy/EZji8yybHzoTq4CtQzB1J4vK8XKLSjOmq1XD1Kcp0qk6ap16TXNGS/EM6wmY8K8QTzPCQboVa1Wvhq0oSnRlGvd1sNVkrJSTnKPK3GTjyzj3P3H+In/AAUp/ZdfwV4gtvCN/wCJPid4g1HR7/T7LwXaeAPGGkR6hPfWktstrrmp+LdB0bRNK0smXbqc15dvIlp53kWd5Nst5Pws8NafNo+ieH9KuZVuLjS9N02xnmUkpJLawxxyFGb5jGGUpEzfMY1QkZ4rZKzEFWWUgcFSHIB9CDVjw5ovifx34p0/wB8NtCm8a/EHWJEj0zw9pxMkFgHYJ/bfizUIxJbeGvDOnsfP1HVNSaINHGbWxhvNQntrWX5TjrxH4q8YMfkuCr5VhPb4OVahluX5LhsTUrV8RjnRjUbdWriK1SU3RpKMU406aTdruUn5mcZ9mHFFbCUZYakp0pTjQo4WFSU5zrOCbblKcn8Me0UtdLtnc+KvDF7bfBX9lP4lOJZrDW/DnxY+B9/duAI7XV/h18VvGmu+DLJ5CV3vqfhy88RpZooYJHohiLs2Frk/C/ivxB8P/GPgv4jeEhbv4p+H3iiw8VaLbXkhhs9T+zxXOn6xoF7cKkr21n4k8P6hquhXF0kcklot+LuNS8C1++MX7GHhG8/ZB0P9lzXNUeW40bQ7e8tfHFnbbL7TPiemoXHiaTx5pVvLK7RMPF95e35055zFd6VdXWi3TvZ3c6t+DnxJ8A+PPgp4sm8CfF/RD4Y8QxzNDpmtiOdfBXjmBN3l6x4M1+ZEsrpbqNRPc6DcTRa5o0jm3vLTYsU8v3Hi34fcU8FZjw1xtgaNeXs8p4ceYY3CRlWWU8RZLl+BwtSVdwUlCjXqYSnWpV5v2VSr7aDcfdUvZ4myTMcqxGX5xh4zbhh8D7erSi5fVsdhKNGm5Stf93UdOMoyfutqadlZP9stC/4Kb/sq3+iW1/4h1/xl4M15raN77wfrHw68b6jrFneFAZbOC88N6FrWhasFl3Rw3emarcW067ZA0e4ov48fHn4laT8Z/jp8TPiv4f0K/wDDvh7xddeG7fRrLWLeGz1u+tPDPhyy0E6/rFjA8y2N5rMls0kNnLM95b6bb2CXwiujJBD5iBMFG3zNjdNu7Y2fTHynPtnNZ17qNhpvl/b7pLZ55YoLa32vNe31zO6xQWenafAsl7qN7cSskVtZ2cE1xPK6RxozMBXyvHXjXxZ4jZJhOHMywGU0aEMVh8VUlluGxH1nGYqjCdKk7VcRXVJN1pN06EI80pJX5bQPMzji3Ms9wlPAVqGHhD2tOcvYQqOpVqRVoK0pT5buTfLBXd0r20f6Rf8ABL3WHsvjr8W9CAAj8Q/Czwdqr/LkmXwz4m8Q2UbFgCUxFr7KASofPRjGNv7iTC3limhuBDJC0TJcRTBHiaGRSrrMj5QxOm5WVwUZcggjNfmh/wAE5P2dvFvw30Lxj8X/AIj6Ld+GvFfxOh0TS/DfhPVIUi1nwx8P/D/266059bhwXsNf8T6nq19q+paWzltPsYtFs7lIr+3vI1+0PjJ8BPhx8d9Am8O+P7TxF9kmieFrrwp408XeBtTaJwQYbm+8Ia1o0upWwBYLZaqL+yUu7rbB2LV/cXgbkuOyLw54XyziCFfAV408ViKtFUFUxOEw+Nx+JxdCnOhUq4f96qVaM50pVKcoOXJK04tH6fkeHzbL+FsNSoYPD4jMoUK1Sjgsdi6uAozdWrUq06NfFUsHmFTDtxmuZrB1nFvllBO9v5kv+Cx2i/8ABPrwdq0uifBfwrpMP7T+p6xDe+L5vhjqi2HgTwtpzXJvNVl8daJYNL4duvF+tiWVLLTtMt7PW4DctrOvXkNrDptjq3xd+yd/wS7/AGlv2v8A4d678T/Asfhfwd4TsrtLDwvqXxFuNa0S28f3cZlGqHwvLp+i6vNLp2kyRpaz6zParpdzqMklhZ3M01hqRtP6WPA3/BGz9gzwN4ktPEqfDTW/Fk1lP9qg0nxx4v1fxF4ea4DiSOS60eVoLa/WOQBvJvvtNvLjbcwzoWU/p7pel6ZomnWOj6Np1jpOk6XaQWGm6XplpBY6fp9laxrDbWdlZWscVta2tvEixQQQRxxRRqqIiqAK/rKXiXDJclwuU8OVcyzDE03GVbNc/jCcopct6OGwscRiOSlaKp06cq3JQp83L7WrN1Y/yVT+inX4949zfjTxRwnCvDmUYmE6WA4O8OZVqFOpNxmqeOzXOJ5blkq+MUqksRia9LB+1x+JUPaPC4SksJU/jdn/AOCFn7c8MyRRr8GbpHxm4t/iHfrBGC20+YLrwna3GQPnIigl+XG0l8oO+8Gf8EC/2rtYulHjT4ifBnwVp5Kh5bHU/E/i/UlBYBithDoGhWTEJllzrA3HCnZksv8AXlRXlVPFri6cXGM8upO1lOngU5J90qtWrC/rBryPr8N9C3wToV41auG4nxlNSu8Nic/nGhNfyylhMLhcSo9bxxEZf3raH4Q/Az/ggt+zz4HubHV/jV488X/GjUrVxJJodrFF4E8D3DpKssRudM0251HxFeKm0RyW9x4oNjcxtIs9k6uqx/tV4A+HPgP4V+GNO8F/DjwjoHgnwrpMKQafoXhzTbbS9Pt0RQoPk20aebKQBvnmMk0nV5GPNdpRXxmb8RZ3ns1LNsyxOMUZOUKU5qGHpyd9aeGpKnQpvW14U07aXP3fgvwx4B8O6EqPBvC2V5JKpBU62LoUpV8yxFNWtDE5pjJ4jMcRBNKShWxU4KV5KPM22UUUV4p94FFFFABRRRQAUUUUAFFFFABRRRQAUUUUAFFFFABRRRQAV5H8S/gH8FvjGkI+KHww8F+NprWN4rO/13Q7O41awSTO8afrKxx6tp+4ncWsr2Bt4VwQ6qwKKwxOGw2Mozw+Lw9DFYeorVKGJpU69GaTulOlVjKEknr70XqTOEKkXCpCNSEtJQnFSi12cZJp/NHgif8ABOv9jhJFkPwe85VYMLa5+IHxSu9PODkI2m3XjebT3i7GF7ZoiMqUKkivpj4e/Cn4afCfSW0L4Z+BPCvgXSZJTPNZeGNEsNIjubhgA1zeNaQxy3ly4AD3N1JNO4ADSHAoorz8Bw/kOVVJVsryTKMtqzTU6uAy3BYOpJPdSnh6NOUk+qbZhRweEw7csPhcNQk95UaFKk3fe7hGLdzv65zxX4P8KeOtEvfDXjTw3oXizw9qMflX+ieItKstY0u7jyGC3Fjfwz28gDKrKWjJVlDKQQDRRXqzhCrCVOpCNSnOLjOE4qcJxkrOMoyTjKLWjTTTWjR0NJpppNNWaaumuzT0aPlK+/4J5/sdX1zLdH4MWWnNM5ke38P+MPiH4Y04MccRaV4c8XaXpkCccRwWkcY5wgya9Q+Gn7K37O/wf1BNY+HXwj8H+HtdjWSOLxC1lLrPiSKObIljj8R6/PqmtxxyA7XjS/VGUKpUqqgFFeLhuGeG8HifrmE4fyPC4tPmWKw2U4Chiea9+b29LDxq3vrfmvfU5qeBwVKftaWDwtOpe/tKeHpQnfvzxgpX+Z9AUUUV7h1BRRRQAUUUUAFFFFABRRRQAUUUUAFFFFABRRRQAUUUUAf/2Q=="/>
        <xdr:cNvSpPr>
          <a:spLocks noChangeAspect="1" noChangeArrowheads="1"/>
        </xdr:cNvSpPr>
      </xdr:nvSpPr>
      <xdr:spPr bwMode="auto">
        <a:xfrm>
          <a:off x="0" y="1535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95250</xdr:rowOff>
    </xdr:to>
    <xdr:sp macro="" textlink="">
      <xdr:nvSpPr>
        <xdr:cNvPr id="52" name="AutoShape 80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jeiiiv9AD/ADfCiiigAr0DwP8AC/xn8RrPxpf+ErLSby1+H3ha68a+LH1LxX4S8NPp3hmzubezudStoPE+uaPcayYry8s7Q2WhxalqDXV7ZW6WjTXlskvn9fUn7L/xz0P4C3Xxc1+5n8c2Pi3xd8Jdc8A+BdX8FDw4f7C1zWNV0bVf7X1oeIUmEunxtoNvYyW9hCbp7bULyaOWKe3txJx4+piqOEq1MFShXxUXT9lSqKXJPmqwjPm5JRlFKm5Sco8zhbm5KlvZy7cupYOtjKNPH1p0MJJVfa1abiqkOWjUlDk54yhKTqRhFQlyqd+T2lLm9pHjrj9m74xW3jPRfAB8N6TdeJte8D2nxLs4tM8dfD/V9HtfAF7oJ8UW/i/XvFWl+Kbzwr4W0E+GwmuzX/ibWtIhtdKmtb66MNvd2zy3tD/Za+OfiT4k6f8ACLQvBtpqnj/W/CMnjzw1o1r4z8BvZ+MPCUWjz6//AGz4H8RnxOvhjxxDLpFnf3ltb+EtZ1m9vF0zVorW2mn0rUYrX6N8Yfta/DXxX8ZtZ8b6po3xO1/wn8S/2cNC+AfxYn1e78J2Hjt7zSvDnhnRpfHHhSfS4ToD3kmreDNB8StpOpwW1tdmbVdAknt7KeG8j5ix/aZ8A6N8T/ht4k8OWfxH8O+FvgH8GdZ+HfwfvrRvDN544v8AxXez+LdYt/FHjVruUaVaadP4j8da9e3Gj6JPd/YNKs9L0ezmnMt/fSeLHG8Qyoxf1HD068svdVqVGrKjDHOjNqDksZGrKEcUqdB0FTjOVCUsVHEqzox9+WX8Mxrtf2jiamHjmaopxr0YV55eq9JOolLBSpRnLCOrXWJdSUIV4xwjwk2/bP5rb4LfEiL4deGfixdaHY6f4A8ZeL73wL4Y13VfFHhLSX1jxJpgg/tOG20fU9dtNdXStMa4ii1PxLNpkXhrT52a3vNXgnjkjTqPHX7M/wAX/htqltovjDS/B+napceNbb4dzWdl8WfhHr8mkeMbuMSw6P4lbw7451aPwptiJkuNQ8TPpOl2aJI13ewCKQp7x8ff2lPg18ZPB1h4e0Lwb4/+H8Vl8bNW8fWHhqyuvDGp+FfDvg3xNpWmQ+JNK0WZ0stRl8QT+IbbV/E8DTwW+jyXniC7tpIYY7eKWTd/aj/ae+Cfx/8AGvhrxnbWnxze/sfiJpmotJ4pufAKf8IL8KYZZrrUvAvgi20COCDW9Tk1O4/tSw1vxQ8JtWtYbEoYbi7uJHSx+fTq4T2mXQo0q0sweJi6M6lXCxpyovL4OpDGexqTnTnVWIqRbpynSboK7p06k1cu4dhSxvsszqV6tCOWrCzVaFOli51Y1VmVRQng/bU6dOpCk8NTkvaQhVSxEmlUqUvlz4nfs6fGH4PXNna+PfCtrYyX3irX/AsUuheLPBnjeyg8b+Fp7G38ReDtR1HwN4h8R2Gk+KtGk1PTzf8Ah7VLmz1eCK9trhrPyJUlOY/wJ+LkXxbvfgTL4H1WL4s6brF9oWo+DZZLCO80/UNLtpb7Umvb97xdHtNO07T4J9Tvtan1GPRrTSoZdUnv49Pje5H1h8RP2wfCXxM/aJ1f4ka9o2vW3wl0Txh4/wDit8MPhvpPg/4baYln8VPGS2uoW+vfEDTtNt7DQvGk8Wu2WlNr/iHWBqmu+JdI8O6XYXyiO6vY1XXf2tvhhq/xP8CfFOfwR4rvNX8QfAnVfgd+0jY2ieEvB9l4ntda8Bz/AA8ufFXwxTQba5tPDWq2OgXdvFaWmo6c1lcSeG9Na4CLrOppaKljuIVRoqvltCWJqZfXrVPYRqKjTx8r1cJh2q1ePuRowlTxKdazxdSjTp1oUvaVYutl3DTr13h80xEcLTzLDUaX1h03Wq5cnGljcSpUcPL35VqkauEtQ93B0q9SrRnW9nRl80aV+zf8Wdd+IGhfDDRNN8Iaz4w8TeHL7xZoMGlfFb4T6joOp6Dptrq17qF5b+NLTxvN4K82ytNC1e5utPfxCmpQQ6fcPJZqqAngPHXw+8TfDnUtO0rxQmhC51bRbTxDps/hzxf4Q8b6VeaRfXF5a2t3BrngnXfEOisZJ7C6Rrb+0BdxCNZJoI45oXk+4PCn7UvwD8FftE/BP4leGPhr4l8N+BPg38L73wlNceE/D3w58L/Ebx/46vvDvibQpPiH4mTToG8MrqKjXrCTynk1Lf8A2DHIxFxq1/Ivy/8AtDePfA/xJ8eR+LPBbePL6fUNFtD4y8TfEh9Aj8TeLvGK3d/9s16TTPC3/Eg0Wx/sg6Lpdrp1i0rM+m3GoXU8tzfSFenB4zN6uNpUsVgo0cHPAwrSq+xlGosW62JjKk39aqQpwVCGHqcrU6sZ1uT3rVJUOXHYLJaOArVcJjp18dDMJ0YUvbQlSlglh8JKNaK+qUp1KjxFTFU+dShRlToc/uv2UcRia58D/iR4a8MaP4u17TNB0vSNcHhOWzguvHfgFfENvZ+OtNn1nwhqms+D18Tt4t8OaJ4h0e3fVdN13xBoml6PNp0lre/bltr2zln6jxl+y58a/h/p/wASNT8WeHfDum2vwj1Lwlo/xBEPxM+F2rXegap46s5tQ8JWC6do3jPUNQ1i61qytby5t4tCtdTaOLT9Sa6EH9nX32f0Xx38cfhV4v8AgV4D+GV7p/xK8V+LfDL+ArWx8W+N08Ez33wz8P6Jp+rReNvCXw+8SaPa2nibxN4M8SajqkN14a8I+OJV03wPBpNlFpM0k89/c3PvX7SP7cXgP46+APjj4IRPjJ/Z/jXxX8HvE/wp0fxE3gSXRvAw+GvhzVPD2r6bqs2lR2+oXkPiFdf1C7intd0lm+m6XE6yi4vpK5pY7iD22EhHL6DpTxVSni6jpVo+zw8cbl1KnVor6w5OUsJXx9SaqxpxjUwzlTdWnCksb1xy7hr2GMnPMsQq1PCU6uDpxrUZKpiZYHM6tSjXf1VKMI4yhl1ODoyqSlTxPs6qo1Z1ZYD4q8Rfs6/GLwp4NuPHuveEorPw/Yaf4W1fWYo/E3hG/wDE3hrSPG6eZ4Q1bxd4G07Xrvxv4Q0rxGjQHSNS8T+HtJsr37dpghnY6rpournjf9mf4z/DzwiPHfibwvpY8Krp/gnV7rVPD/jr4f8AjNtL0n4k6dcat4B1TXbDwZ4p1/U9A03xfYWlzN4fv9bsrC11J4Xt7eV7keTXvvxL/ar+H3i7Rvi/4s0Lwf4wsvjR+0N4D8E/Dz4mNq2o6LN8N/DumeGL7wZqet6r4Gt7aI+ILq/8VX/w88NS29lrJtbXwrBd63aWc+qxPYG25n9on9qK0+I/hDwL8Nfhimv+Gvh/pHwz+EXhHxzY65oHgrTtf8b+JPhF4el8N6Dq2ueJvDNv/bXiLQ7O3muL/wAP6F4g1C5t/Dl3f3MdnHKsNrcR1h8XxDVqYSNXBYWjGpXaxcqlOqo0qFOlgp1VTlTxVW9T2s8bQw9WcfZ4l0qVX2dGk06ueJwfDVKnjJUsfi68qeGjLBxp1KTdXEVK2Op0nVjUwlG1P2MMBiMTRjL2uGVatSVSvVVqXj/wz/Zo/aE+M+iXniX4S/Bb4mfEjw/p2qy6Hf614L8Ha54h0yz1mC0sr+bS7i80yzuIIr6Ky1Gwu5LZ3EqW95bSsoSZC3o3/DBX7a3/AEap8e//AA2Hiz/5WV9TfsIf8FSvEH7Dfwr8UfDDR/g1ofxDg8TfEC/8ey63qPjHUfDtzay33hzwz4e/stbO20LVoJYIE8OLdpc+ZDK0l9LFIjJDE1fbf/EQ343/AOjX/Cv/AIdDV/8A5jK8TNM08QqOYYqllXDGWYzL4VeXCYqtmVCjVrUuWL550pYyEoPmclZwi7RvbVX9/Kco8Na+W4Stm/Fma4HMqlJSxmEoZViK9KhV5mnCFWOCqRmuVJ8ynJXdrux+CnxO+DPxZ+C2qadofxc+HHjP4baxq+nnVdL0zxr4e1Lw7fahpouJbQ39pbanb28s9oLqCa3M8atGJopI925SB5pX3V+3n+2/q37dHxA8GePdX+Hmm/Dqfwd4ObwhFp2m+IbrxFHfxNreo619tkubrStJaB1fUWgECQSArGJDKS2xPhWvr8qq5jXy/C1c2wtLBZjOm3isLRqxrUqNTnklGFWE6kZpwUZXU5atq+ll8VnFHLMPmWLo5Ni6uPyynUSwmLr0pUKtem6cG5TpTp0pQaqOcbOEdIp6p3ZRRRXoHmhRRRQAUUUUAFFFFABRRRQAUUUUAFFFFABRRRQAV+lf/BOj/gnZ4r/bi8YapqWqapd+DPgp4HvLW28a+MLWGGbVdU1SdI7qLwd4SiuVe2fW57Flu7/UrqK4sPD9jNa3V1a3lxfadp97+alf2TfAHX4v2O/+CN+l/FHwXaWdt4nh+Cuo/Ey3vGjSUXfjz4k3hOiarfqUK3TabPrWhWoilUq1jpFtZufLjzXwvH2fZhkuVYShlHLHNs6zLDZTgas1Fxw88Rzc1e0lKLmrRpw5oyjGVVVHGShyv9B8OOHstz3OMZXzrmlk+RZXic5x9GDlGWJp4Xk5cO3BxmoS5pVKnLKMpwpSpKUXUUo0vFuv/wDBIj/gnjPB8OtZ8I/Du+8d2trBbavpy+DR8Y/iLDHMPOE/izVdStdWXRp5wq3A067vtLlEMsUlnpcdpPDvu+F9G/4JJf8ABR+11Dwp4R8M/D238eS2MssVjovhxvg78V7CG0j/AOQlo62VnpA16OwSMTTwwjxFpkUEYbVLJrUhW/jr1nWdW8Ravqmv69qV9rOua3qF5qusavqd1Ne6jqep6hcSXV9f395cPJPdXd3cyyT3FxM7yzSyO7sWYmrXhnxN4h8GeIdF8WeEta1Pw54m8O6laaxoWvaNeT6fqmk6nYzLPaX1jeW7xzW9xBKiukkbA8EHKkg+G/DGaw/1mnxXxFHiFR5/7UljpujLE2u06CSr/V3LTk+tOajvKS9x/QR8WIPEfVavB3DMuGnP2f8AZMcBBV44W/KuXENvDvExhrz/AFSNNy2hF2mvrz9vX9kS2/Yx+Ol78LNP+Iug/EPR7zTYvEWiT2d1b/8ACV6FpN9PMllpHj7R7bMOj+IUiiE8RhYW+r6bJa6zb29jFeixtvoj/gj/APspeGP2m/2ltQuviR4WsfF3wr+F3hDUfEHijRdWSaTSNX1vXEl0HwlpN7HC0ZmH2mbUdfjhaVEkbw7tlWWIvE/5eeKPE/iLxr4i1vxd4u1rUvEfifxJqd5rOva9rF3Nf6pq2q6hM9xeX19dzs8s9xcTOzu7seu1QFAA/rn/AOCZHg7w/wDsUf8ABOTxT+0Z8QLZLHUPGuja78b9fMvyXdx4Z03TpLL4ceHonCb3k1i0ijvtLgILDUPGLwj5nNd3GmZ5lkPBtPCSxssZxBmSw2TUMVh4fVquIxmJ92vXo06TUqc1RVVU5U3FxrSpSXLKSS8/gXKsr4i45qY2GBhgOHMqeKz3EYTE1HiqOGwWE97D4evVrJqrB15UnVhUUlKhGtF88Ytv5W/4LLfsDfCH4V/BDwR8bPgB8LvDvw/t/BniyTQPiRaeFLSW0t9Q0HxfHa2+ha1qMLTSx50TxBYQaVFLGsbv/wAJSRO0iQwiL+aSv7L/ANiX4or/AMFKf+CfXxL+GnxZ1pNW+IFx/wAJx8NvHeozAi4gv9YnuPFHw+8VxW4LlINLS+0ldOxvja98KXMW1lhZT/Hf4r8Ma34J8UeI/BviWyk03xF4T13VvDeu6fL/AKyy1jQ7+40zUrRzgZa3vLaaIsBhtu4cEVn4b5hj44fOOGs5r1K+bcOZjUozq1atStOvg8VKdShVVWs3VqwdSNZ05S+HD1MNG0U4o18Usty6WIyTirI8PTw+T8T5bTrQo0aNOhTw+NwkYUq9GVKglSpVFSlRVSMdJYiniZJyalJ/0+f8Egf2IP2c/ix+yT/wsn4z/Bvwb8QvEfij4leMP7J1jxPp817d23hzRYdI0K2sLUmeOKK0TVtP1m4Cxx7mmuZneVwUSL8L/wDgoF8A7f8AZs/a4+Mnwx0nTRpXhKLxG/ijwHZxCU2tv4K8XxJ4g0KwsnmZ5ZbbQ4r2Xw6JJHkkM2kTCSSR1Z2/qy/ZN8XeH/2QP+CYHwU+IPjOxli0fQPh34Y8X65DE8NtOy/FPxhb6hDdtJIPLIhj8ZWl1IWBZrW3IBLYNfmx/wAHAnwRUzfBD9o7R7LfFdRah8KPFt/bwhoy0YuPFPgiW4uIwQ3nxP4ugSSU7dsFtHGx3KtfH8KcTY+fiJmsMVicTUyjOcwznLMvjWr1KmGp4rLZ0q9KNCEpuFOSwzp07QilJ4qmtXt9txjwpl0PDLJ6mEwuFpZ1keW5HmuZOjh6dPF1MLmlOph68sROMI1KsXiVUqc05ScVg6jdlv4v/wAETv2Mfhl8f5/jR8UPjZ8PtC8f+C/DcWh+BfCmleJLeW700+KL9v7e1/UI7dZIka70rSodFtopXZ9kWu3Cqqsd1eEf8FmP2cfh7+zx+0p4OtPhR4K0TwH4E8Z/CrSdYttD8P28ltpy6/pmv+INK1q4SF5JUSWa2i0d5RGygs3mNGGffJ++H7GNj4X/AGDf+CevwX1Lx7bSafqvjXU/Bmt+IrR2jt7yfxr8dvFOjadollcK6/u5dC0bVtCstUDb2t7TQL2ZmVIm2fB3/Bwv4HSTQ/2bPiTFG3mWeq+PfBF7MAduzUbPQte0yNjnbndperMgwCBvwSCQDJuJ8dj/ABRnV+s4n+xMdiMzyfA03WqPBVJZbg4t1KVLn9lz1KtOlWc1C98Ule7aRnnCeX5d4RwpLC4T+3cvw2U51j6qoUlj6azXGy/d1a3J7Xkp0qtWgoOfLbCN2slf17/gnZ+yb+xl4p/YA+G/xt+OHwV+GusX9lofxM8QeOfHfiPSbm7u/wCxvC3jjxkJtT1OWKaSR49K0HTI4ttvBuFpZRqkLy5L6n/CW/8ABBf/AJ9P2d//AAivG/8A8oa9q/4JreB2+Jn/AASl8FfDhdTGit4+8C/G/wAGrrBtPt40o+JvGvxB0YaibH7RafbPsRvftP2X7XbfaPL8r7RDv8xfgX/iHdu/+js7f/wycn/z1a8JYzJq+fcVw4k4z4jyWWHz/H0sBQwGJx86UsOsViFJctLCYyNNUmoQhBOmlHSMWo3X0P1HPcPw5wbU4X4H4Yz2OJ4byytmOJzHC5dCtHFSwWEcXzVsZgp1HVUpVKk3Gq3JNuaej+fP+CdPwc/Zo+Pn/BRD9pPwxd/D7wN8QvgfFpPxQ174Z6NPp2pP4YsdGh+I/h+HwvqOhWV+9pfwQxaDeNaWSalEZ4rK6dJoUuMNH+sXj74T/wDBGfwt8Sbr4AeOvB/wF8IfEy5utJ0W48OXVp4h8OajZ33iGzs7/Rof+Emtvsem6Vc31rf2M1rMdbtv+PqCN3DS+W35rf8ABHb4dN8IP+CjX7QnwrfVhrzfDnwP8TfBTa2LFtLGrN4b+IvhXSTqI057m8exF4bXzxaNd3LW+/yjPKV3n9CP2o/+COmi/tT/ALUXiD4/+KfjlqPh7w14nm8LDVvAei+BoZNY+xeHdA0vRJ7ay8Y3Xig21tNqI00zLdSeFrj7ELgoILlold/R4nxuAp8XSw+ZcU59lGU0+Gsvr4HE5fXxjq4jGKFJYd1KFKlNOVei6larKUMPzVIpSrU27PzOEsBmM+C44nLOEeHs6zipxTmOHzDC5jh8CqWGwTq1frEaVetVhaOHrKnRpRjUxCjTk3GjVUbr8kv+Cs//AATf8H/siy+Evi78FTqkPwj8ca3L4W1Twtqt5catN4H8WDT59T02LT9Xu3l1C90LxBYWGqy28epy3F5pl9pk0L391BqFlDae+f8ABOL/AIJI+DfGPw+0r9pv9sBpLHwLqGmL4t8HfDa91J/DenXHhO2j/tGLxv8AEfW/tFncWfh7ULCJtR0/Rre60+ObRGi1fWNRNldjTh9mf8FRfin8J/iz46/ZW/YO0rXtM1/X/GP7Q3w2vfiZpun3o1B/CXg3Trq50FdF1i8hlc2HiLXhq9w0FlJO2p2llp0t1qFvBFqWmy3Xnn/Bej426/8ADz4RfBz9n3wXeTeHdA+JN3rep+LrTSQLGC+8J+BItEtdC8LEQbVGjS6pqkd/dWCLHEz6FpcZ3W4lhbqwGf8AFmb5Nwnw0sZiMFmnEFTHzr5zVjJY2OR4JylCvCTcZvEVqcK6hXUoVasKFGSrXxMq5yZjw3wdkuecZcVSwOGx2U8N0sthQyOjKDwEs/x0YRqYeUUpU1h6FWph3PDuE6VKeIrRdDlwsaB6Xcftz/8ABG34b3//AArPRfB3wzv9Cs5F06bVvDXwAtdc8JD7XiK6dtZuPDpvNWgiViLq/tYNRinjUm2nukCk8b+0Z/wS+/ZM/bJ+EUvxv/YY1Hwb4a8Xz2d5eaCvgu9Nv8M/HV5agSz+Gdd0OYongXxHlvIiube00d9PvJ44/EukSwyLdWP8nFftZ/wQ3+PfijwH+1dF8FBqdzL4F+Nnh/xFHd6DJLI9jb+L/CGg33ijSPENrAWMcF//AGRo+saPdyRqn2y0vIBcmQ6fZeT7Wc8F4vhXLsRxDw1xBnX9o5XSljcXRzHFrF4XMcPQi6mKjXpKnSTl7JTqJSVSLceWKhUca1Pwcj48wfF+Z4bhninhvIf7MzetDL8HWyzByweLyvE4iSpYSeHrSq1moqq6dJuHspLm55OdKM6FT5g/4JzfB3w/4t/b4+F/wb+NvgG01vS11j4jaD408BeL7GYRR6t4f8CeMZGsdVsfMglS80fW9OhnETuFjvbKPzEkjVkf9dP+CtH/AATI+G3h34MWvx2/Zj+G2keCrv4WR3c3xL8JeE7V4LPW/AtwVln8VpZF5SdS8HXCm41F4dnneHLvULy5JTQ4FPR/EH4Z6F8P/wDgvP8ABLWdAsoLCP4o+BNU+IWsQ2wCRP4jm+HXxQ8L6td+SuFjm1EeGLXUrx1A+1X95d3chaeaVj+u3iH9o/wXpv7UumfskeNbLT4Lz4kfB1/Hngm71B4prHxbPBrPiTR/F3ge7sbhXhmvF0LS11uzhZTBf6ZDrcMwaS3hil+Z4k4uzl8QcM8QZQ8TKh/qthM5xuVQxFT6tUoLE4+OYwqUeb2dR06fPH2/s5VKcaUa9v3K5fq+F+C8jXDXFfDedfVVXXF2MyPAZxPD0vrVPESwmWyyydKu4+0p+1rezksP7SNOrOrLDtv2z5v4hv2J/CXhnx5+1r+zz4M8Z6JYeJfCnib4qeFNG1/QdUiabTtW0u91COG6sryJXjaSCaNirqHXI4PGQf1B/wCC4H7O/wADf2f9X/Zutfgt8LvCfw2j8Uad8VrjxH/wi9lJZHWn0m5+HselfblaeWOQacuoaj9lKRxuv2+5EjyKYhEnjL9iu8/Y5/4Kt/s2Wfh6wu/+FM/Ef40+F/FHwt1J1Z7ewt21uBtb8DT3BZy1/wCELy5it7cyu0134fvNDv5Xa5uLtIfZ/wDg4g/5D/7KH/YH+Mv/AKW/DOvsameRzXjzgfE5dja8srzPJMyxLoQrVI0aklhsxaWIoRn7J16FSHs5qcZSpVaTjdSgrfEUuH5ZP4deIGFzPA4eOb5Vn2V4VYidCnOvSjLF5XrhsRKHtY4fEUpqpTcJRjVo1VKzjN3/AJt6KKK/WT8aCiiigAooooAKKKKACiiigAr+yD9h8+G/22/+CUX/AAomLWrax8Qad8PvEnwN115WWZvDfiHQ2luPAuq3drG0lw1h/Zr+FtXUiNftCx3ttb5ktnCfxv19ffsa/to/Ff8AYp+JE3jn4dPa6vomuW9vpvjnwFrMs6aB4w0q2leW2S4eDdNpusaY81xJouu20clxp0lzdQyQXmnXt/p938Xxzw7i+IcporLasaObZXjqGaZZKbUYTxGH5l7GcpXjDnjJyhKS5VWhSU3Gm5yX3Xh/xNg+Gs5ryzSlOvk+b4DEZRmsKacpwwuKcG68YRtKfs5Q5Zxi+d0alX2alUUIvwj4s/CP4ifA3x5r3w0+KfhbVPCHjHw7dPb32l6nbvEJ4RJIlvqemXJXyNU0bUFjafTdWsZJ7G/tyJbaZ1zja+BnwE+Kv7R/xC0f4ZfCHwnqHinxNq88SSGCOSPSdCsGkCXGueJNWKNaaJolihaW6v7x1U7Rb2sdzezW9rN/UTa/8FX/APgmV+0l4a02H9pPwLDo9/ZwmZ9A+K/whPxS03T7xJlJg0TV/DeheLJJoZCfPjnm0vRi+x/Pt4ZBGslLxD/wV5/4J4fs4+DtQ0j9lr4eL4kv5ELaf4e+Hnwz/wCFR+E7m8ZXkSXXNS1vQ9Av44IZpXEklt4d1W4J8xYUCMsp+dfG3GMsP9Tp8A5rHO3H2XtpqSyaNayi6/1pwjTdLm99UvrKjy+79aaXOfTrgLgiGJ+vVPEbJ5ZCpe29hBweeSoX5lh/qiqSqqtye46ywrlze99UTfs1/PT4O/Yu+LNx+2N4Q/Y/8feH73wz421Px7pvh/X9qPPbQ+FA7anrHjHR7tUWPVNCHhO11DX9M1GACK7tokUiKfzIY/7RP2jfhJ+zp8Rvg5Zfs4/FvxtZ+APh7NZeGo7Xw/Y/EHSvAeoX2heD3gj0XTRJfzCW80O1uLCzaS3EEkElzp9qXcPBiv5wP2Zf+Co3gqf9rHx3+1n+2OvjDV/E0Hgk+APgv4T+GfhXSNR8P+AfD+r6pPfa1bWx1fxLot1E1vbRraQ3lzNquoapJruuXF3cwIYID8Hf8FCP2qrb9sP9pnxV8WtEt9WsPBNvpWieEPh9pmuxQ2+rWPhTQreSUG/tra8v7W1utT17UNc1ua2t7u4jt21PyRNKYy7cOc5DxTxdn+TUMfKrkVHI8qp42pmeChKvhnntaVCdWOAlUnRlJ00qXJNyl7CVGvGM5vlnP0Mj4i4R4M4cz2vl8aXEFbP83qYKllOPnGhilw/RhWhSeYwpwrxgqjdfmgor28a+HlOnD3oQ/rM/ZC/Zl/Yw/ZP8T+IpP2f/AIqw3erfEaz0zQ9S8Oal8Y/D/iq21efTruW50mWy0O2mheXWbZrm9t7SeJJp1tr+8gjTFw1fz9f8Fo/2abz4fftjaf408M6YE0T9pKysNb05YVdLdviDZ3Fl4c8V2O4r5a3N7cS6H4guWUnfN4hlkI3b6/IHwb4r1nwH4v8ACnjjw5cfZPEPgzxJofivQrvBP2XWfDuqWur6XcYBBPk31nBJgEE7cAjrX9D/AO1T/wAFPv2J/wBqfw7+z/ca/wCHfjHofjH4Q/Gf4X/Fe6I8E+Gb+wOn6PqdhL8RPCVleHx3FPcWur6asyafNNb26XN/pmkTXaW8Yk8uKHDXEXCfFeBzmli8x4po5nhMXgs3xE6D9vRVOlS+putatVc4e1p0OSb1hTpVYaJq+lfijhnjLg7H5HWweV8JV8pxmDx2TYaGJX1eu6lWoscqLlRoxhUdGeI56a0nUrUpu7Uj7L/4LE6ja/CD/gnF4d+F1lOtumseIfhD8LrOFZCjy2HhHTpNfeKNVwWRYfBUKyjAQxsVbhgp9F+B2h+Gf+Cln/BNP4VeGfHGqH+00j8F6N4p1MwLc3dv4v8Ag14p0yDUJLhJ9w83xfoWjlL+ZDuXT/FlxJFhyqj8Wv8Agq3/AMFF/g9+2n4R+D/hH4Oab4/0+y8G+I/FPiTxSfG+iaToqz3V3pml6Z4eGmJpXiPXvtTRRSa+bxrgWvkCW2EJn86YRS/8Eqf+ClPwz/Yz8GfFL4efGiw8eap4Z8R+ItG8XeDf+EK0nTNbksNYk0+bSfFEV7Bq3iHQktILy1sPDsts1q1x5k1vdmZIjsaXw4cH59S4BwOKw+DxVHijAcQ1c8pUIwisbGVavDCTSi2781OhhsXKLb5qdFXTWh70+NuHa3iNmGFxOOwlbhLMeGqGQVcRKo/qMo0aEsZTcpqzSjUr4rBKSs41Kzs00mfZf/Bej4+S+E4P2efgL4Wu47SWy1U/GPXbG0mWIW8XhyRvD/gCCS3iw8dv9qPie4iRtqb7C2kjUmJWH0Z/wWJ0+1+Lv/BOLw18U7OJbkaP4g+EXxLtruNC3l6d4w05tBlIYBRHDM3jCzZyyqC8cSYDELX83X7en7TFt+1r+0/8QfjHo8Oq2fhHUP7I0DwLputwwW+p6f4S8O6Zb2Fkl5bWt1fW9tdaherqOt3VtDeXUcF3qs8SzyBQx/ULXP8AgqB+zn42/wCCbP8AwyZ4u034qP8AFWP4F6R8Pk1KLwzoV34Ul8V+DY7GTwrczavL4ui1L+z5rvQtGe9vjo7XNtvnlS0naJVk9T/VLMsoy/w2rYPAV6+MynNFic4hRhzVaMM0nh8RjnWa1aw8abw0papcqSumjyv9c8qznMvFKhjcxoYfA5xlDwuRzrT5aNaeUU6+GwCoJrSWJnUWKjF2d5yelnb9G/2GdW1DQf8AgjR/bmk6neaLqmj/AAa/aQ1TTdY0+8m0+/0q/sNf+Jl1aajZX9vJFPZXdlPFHc293DLHLbzRpLG6OgYfy0/8Ng/taf8ARz/7Qn/h5fiJ/wDNFX7g/sG/8FZ/2V/2bv2TPhn8DfiVoPxZ1PxR4Vh8Xxa8fD/g/wAN6t4euE1/xp4j123htrnUfGemz3cTabq1tHdLcadAonM8ASWJFml+nv8Ah9Z/wTy/6JZ8Uf8Aw0vw8/8Am4rny/8At3IM54rnPgPF59RzPPcZi8NiX7GEY0PrFdwdP2mFxLlCrGaqKSlBaLR7rpzH/V/iPIuDqcPETBcO18p4cy/A4vCp1qk5YiOFwqqKr7LGYVRnRnTlTcXGbun7ys0fnR/wQn1jV/EP7afxJ13X9U1HW9b1j4NeLtS1bWNXvbnUdU1TUbzxl4MnvL/Ub+8kmur29up3ea5urmWSeeV3kldnYk/tL8K/2trjTP8AgpN+0j+yN44166uNM8Q6b4G8afBmLULlpLfS9WsfhvoV5438Iaf50jGKHWLQHxZYWUKpDFd6d4jl+aXUIkH4F/sf/t1/A34Cft3/ALQ37R/ivSvG/wDwrb4mr8So/CWm+GPDOhvr1rF4s8e6V4j0eLUNEfxDpmlaXDBpdlLHcQ2OpXkdrciK2t1lhJmTwP8Aa3/bC0z4ift1337WvwEl8R6LFputfDvxH4RfxTYWulaxFqfg3QNCsbmDUrDTdW1W3Nhd3mmXNrNCmoyLf6XO8c6RCeSBe7OeEMXxNxPm8sTl1TC4PG8H4elgsVUgvY4TN6VfBV6FGNRRTU6MoTpVlCMXKh7amrRm0edkfGmD4V4TyWGFzOli8bgONsTWx2Ep1H7fG5NVo43D168qTk7wrwnGrRc5TUMR7Go23FM9f/bY+DFz/wAE+f8AgoR4Y8faFYXk/wAOrn4g+HPjv8P0QsWfR4fFUOq+JfB0N1NI4e50LUoL/SLczzNP/ZN1ot3duZLpmb9jv+CvH7OGq/tjfs0/Cr9oH4BW7+P774fWNz4xsNN0GI3mo+Lvhd460rS9Qvr7Q7eItPqGpaK+m6VqsejQRte3FjNrUdvFNqMFtY3P58/8FF/+Ch/7IP7cH7PHh/QNO8O/FXwz8cPBN/pnifwhd6n4V8PyeHbXUNSgtLHxv4TudctfF89+dE1CzJuLe/j0Yy3Gp6Bocs1rbwvcKniP/BPH/grB4y/ZB0y1+E3xI0O++JHwLOoy3WnWljcxReMPh6+oTtPqb+F5Lx47LVdGubiSW/m8MahcWMa38s91p2qae1zeRXZLLeLcdlfDXEdLAVaXFnCk6+CxOAx1qf8AbGBcFSnOnVclCc61B6yU4KdSrinCXtIUVMjmvBuX5vxVwvVzGlW4N4whh8dhcxwDdV5JmCqOrCFWlGMpwp0cRHROnNwp0cJ7SHsp15Q/ICWKWCWSGaOSGaGR4pYpUaOWKWNikkckbgOkiOCrowDKwKsAQRX9BX/BDX9kDxzq3xbf9rHxZol7ofw/8GaFrui/Dy71K0ntZPGPivxHZPot/qWiLMsf2rQdB0K61a2u9TQNbT6tf2tnZSTy2Oprafc+oft/f8EZfiJqMfxH8c+GPAE/jskXjzeMv2ZtY1nxl9rtiZ4PtGsad4G1/S57tpjiKZtfmQSEGa4jQbx8g/tl/wDBb2w8Q+CtQ+FH7HXhnWvB9jqWmy6HffFHxDZWehanpGjvALRrP4feGNPnul0e4e3LQ22valcQ3WlwYOnaLa3/ANnv7LozXPOL+LMDV4fy7hHMsknmMPquY5lm3NRwuFwtT3cSqE50aX1jnpuVPngpVHTlJU6DnKMoc+T8P8F8HZhS4jzPjTKs+p5ZUWLyzK8m5K2MxeLp+9hZYiFPEVvqzp1OWp7ObjTVSMXVxEYQlCfeah8btC+NX/BeT4YjwxfQanoPws0fxL8JrbUbV0ktbzVPDfw4+JGp+J2hkQskq2XifXtX0czqzJMNLEkbNE0Zrx7/AILpeMfEvw9/bE/Z38deDdXu9A8V+EfhXpHiHw9rNjIY7rTdX0n4ieKbyyuom6N5c8SeZFIGinjLwzI8Ujo35Y/sGfHnwZ+zb+1h8L/jd8SIvEN74T8HzeLZtZj8NWNrq2vTvrfgvxHoNobW01DUtJtrhjqWq2rXTzahCY7fz5lE0iLDJ75/wVQ/bE+E/wC2f8Yfh948+Edl4zsdF8L/AA3TwnqcXjXR9N0a/bVF8Ta7q++0h0zXNdimtDaalbr5sk8EnnCVPJKqsjdWG4XxGXca8OQo4StiMmy3hB5TWxs6SdCdZSx8ZwrbxU6/tVUnTs4/veXZ2OTE8W4bM+A+KJ18bQw2e5pxrHOaGAp1XHEU6DjlsoVKFkpOnh/ZOnCpdS/cuW6Z/Td+zp8SfhJ/wUl/Z9+DPxa1i0trXxz8LviB4V8YalYaTcBNS+Hfxn8BvFPdxWxmEkx8P+IbG7knt7W582LUfDGuwwzyHUrRpLX8mv8Ag4g/5D/7KH/YH+Mv/pb8M6/Mb/gm7+3FefsSfGqbxBrsOs6z8IvHOnpofxN8N6KsE+ovFaefPoHibRrO8urKzn1zw9fTTJHHPd2yXekalrFiJopriCaH23/grF+3T8F/22tT+Bt78H7Dx5YR/Dmw+Idr4gXxvoWk6K0j+KLjwZLpjab/AGX4i14XKqug34u/P+yeSTbeX5/mv5PiZTwVmfD/AIjZfVw1DEVuGqSzPEYOvdzo5fHHYHFxlg5ttypyhiHGEL3VSE6VRv2lSol72c8eZTxJ4YZlRxdfC4fims8qw2Ow9lTr5lPAZhgZRx1NJJVFPCqVSdrOlOFanFKlTp3/ACDooor9yP5+CiiigAooooAKKKKACiiigAooooAKKKKACiiigAooooAKKKKACiiigAooooAKKKKACiiigAooooAKKKKACiiigAooooAKKKKACiiigD//2Q=="/>
        <xdr:cNvSpPr>
          <a:spLocks noChangeAspect="1" noChangeArrowheads="1"/>
        </xdr:cNvSpPr>
      </xdr:nvSpPr>
      <xdr:spPr bwMode="auto">
        <a:xfrm>
          <a:off x="0" y="1577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95250</xdr:rowOff>
    </xdr:to>
    <xdr:sp macro="" textlink="">
      <xdr:nvSpPr>
        <xdr:cNvPr id="53" name="AutoShape 81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8AP/ooooAK+y/+Cevhj9mDxz+2j+z34C/bMPiSD9mz4heOP+FefEjV/Ceunw3rHhT/AIT3RdW8IeD/AB0dYWC6Nvo/gDx7rXhbxt4lgFtcf2j4b0DVtN8iX7Xsb5O8N6wnh3xFoHiCXRtF8Rx6FrWl6xJ4e8SWtxe+HddTTL6C9fRtfs7S7sLq70XVFgNjqlrbX1lcT2M88UN3bSOsyftRqvxi/wCCQn7Z3xK/ZpstT/ZB8af8E/PiR40/af8AgL4V/aH174Q/GxvEP7IVx8B/FHxAsdJ+N3jqz8JfEPTr7x18G/EGh+Fb8aj4c0vwpres+DtJt9O1C4vYJZHiIAPgT4y/sLftBfCT9uHxz/wT9tvBuqePv2g/C3xsvPgh4e8NeE7Jp7nx/rs2rrZeEtX8OW0kxMWj+NNIutJ8U6VPqM9uljoOqwXmsS2UdvdvBuf8FB/2PvC/7Cnx/T9m7Tfj/wCE/wBoD4heC/Afhdv2grnwN4euNL8KfCH4/XkmqD4gfAbSvEcmu63a/EeT4aLBpFprHjrTo9BtrjX7/VfDlz4b0jVfDWpQv/d5/wAFPPgJ8Bv2S/2Mfjp+1b8LfhP8Nf2J/wBoD9nzw9De/s1ftMfB3wlonw1+NKfEzxvcWHw2XwI3xb02xXxr+0Dc/Fv4Y+JfG/hzXJfiFrfxC1yXw/qOu/FC11fTpPD174it/wCOu5/4JdfB/RfhjcfFj4tf8FeP+CbGl63qfgOT4gWvw2+H3xJ+Lfx2+KlzrWoeH4tdtPBHiPTvBfwmbTNM8cXGs31roGtQpr+sWml6i+pXc9/dQaXelfjOBOOMt8Qciln+VZfnuWYSOY5hln1biHLJ5Tj3Wy6u6FWtHDTqVb4epLWlU5+dNTo16dDFUa9Cl9HxRwzjeE8zWVY/F5Xja8sHhMb7bKcbHH4VU8ZSVWnTdaMKdq0Iv348vK041aU6tCpSqz/HSiiivsz5wKKKKACiiigArvvA/wAKfij8Tn1CP4a/Dbx98Qn0lYH1VPA/g7xF4sfTUuS62zagugadqBs1uDFIIGuRGJTG4jLFGxwNf7B3/Bst4E8GeC/+CKv7Gl/4T8L6H4ev/Hmj/Erxt42v9J062s7/AMXeLrv4v+PdGm8R+I72KNbrWdY/sXRNE0OG+1CW4ntdD0XR9Gtnh0zS7C1twD/Jx/4ZN/an/wCjaP2gP/DNfEX/AOZyj/hk39qf/o2j9oD/AMM18Rf/AJnK/wB3iigD/CH/AOGTf2p/+jaP2gP/AAzXxF/+Zyj/AIZN/an/AOjaP2gP/DNfEX/5nK/3eKKAP8If/hk39qf/AKNo/aA/8M18Rf8A5nKP+GTf2p/+jaP2gP8AwzXxF/8Amcr/AHeKKAP8If8A4ZN/an/6No/aA/8ADNfEX/5nKP8Ahk39qf8A6No/aA/8M18Rf/mcr/d4ooA/wh/+GTf2p/8Ao2j9oD/wzXxF/wDmco/4ZN/an/6No/aA/wDDNfEX/wCZyv8Ad4r4e/4KTftk2/8AwT7/AGGv2jf2wpvCK+Pbj4J+CbbWNG8HS6omi2viHxP4i8SaF4I8JafqOqskr2WkyeJ/E2kNq81rBcah/ZiXa6Za3OoNbW8gB/i0f8Mm/tT/APRtH7QH/hmviL/8zlH/AAyb+1P/ANG0ftAf+Ga+Iv8A8zlf6in/AAbyf8F2viX/AMFgYv2jfBPx1+EXw5+GPxS+Ba+CvFGnan8KbzX4PCHi3wR47vfE2mxW0nhrxhr/AIm8RaZr3hS+8O20eparBr+p6RrkevWrrYeG5rOO21X+mSgD/CH/AOGTf2p/+jaP2gP/AAzXxF/+Zyj/AIZN/an/AOjaP2gP/DNfEX/5nK/3eKKAP8If/hk39qf/AKNo/aA/8M18Rf8A5nKP+GTf2p/+jaP2gP8AwzXxF/8Amcr/AHeKKAP8If8A4ZN/an/6No/aA/8ADNfEX/5nK818b/DT4j/DK9stN+JHw/8AG3w+1HUbVr7T7Dxv4V13wpe39kkrW7Xlla69YWE91arOjwtcQRyRLKjRlw6lR/vhV/Mj/wAHb/w/8FeKv+CNvxS8X+IvDGj6v4p+GPxY+B+vfD7xBe2ccmreEdW8Q/EfQvBWu3ei32BPaf2x4W8Qavo2pQK5try2ukaeF57WzltwD/J1ooooAKKK/rm/Yw8QfsJ+Gv8Agh9+zd+zj+334Qs9J+E37eP7df7WH9i/tO+HrJ77xz+yN8Q/h98Nvgb4R8F/HGC3Nk9zq2j2es29n4b+IHhTT54Yda+HGo3lxPfsbC60e9AP5Ga/XnxL+158FPiV+z58IP8AgnZ+xx+x78NfgjYfGHVvgbo/7RX7RnxMg0j4w/tOfGb4yW+reG45rvw78QNZsdKtPg18KbLxrJPPpHgjwFHo9xqOjh4NW1zT7LxF4u0fV/6Uf+Cif7FH7H/xOT9gT/gj/wDGDxZ8JfhJ+3T4L/4JrfATXv2NP26NJ1fb8IP2gfHL+PPjF8PP+GbfilqdtZSp/wAK9+KNp8PdG8X/AAQ8cT3N3qPh/wAXeKNW0/SlvrrXh4O8f+1/tf8A7PP7Ev8AwUJ/4Lw/8K38Bjwj+y7/AMFAf2Qv2wf2ZvFPjLRNTntLH4b/ALev7N/h+6+EfxN8e+ItAV7aO10n9qH4Q+DbzXpJfDs0Vyfih4J8PWzrPqLWl7L4AAPxQ/bJ/wCCaH7LH7P/AMNP2lfF/hb9uD9oD9t/T/8Agk5+0n+zp8Jf2lP2X/if8OvEfwX8EN4Z+KvxG1vwRqng/wCF3xET4meL5dAj1Y/DvXPDE2t+DvDQfSreG31G0R449Mnb8sP+ClvwK/Yi+H/ij4UfHH/gn18dtL+IH7Of7TfhvX/Gmj/AbxRriXn7RX7I/iXQL7S7LxR8HPjdpBuL26Gn22paq6/C/wAZ3t9czeONA0zVZorzxHaaLb+OvGH6yePfGo+Kn7P/APwdw+J5rhrq1179r39lv4q6TdQ6i+oIBB/wUg+KPhXQ9MivZ0f7XoNv4b+JF7HZiJbZ0Gl6L9meCyhmsp/5ZKACv9Er/g1+/YI/4JC/tsf8E2/G9n8T/wBnX4U/HL9qKy8ZeMfBn7Tt58TdMGu+OvB+na7ruq6h8Jb/AOF1/czrq/wz8O6p8PrbTobDxf8AD+bw/rWpeM9G8eWk+t3Daa1ra/52tf2x/wDBmT+yJ+0zrn7UXxV/bS0bxL4i8Afss+CPBOvfBzxhZCANof7QPxA8Q21jqml+B4oLuGS3ltfhVu0v4haz4hsJLfV9F1a58JeHrSabSfF3ii3QA/d7/gnd/wAGrf7Cv7H9h+0hrX7YWhfD39r9vF3jLxVb/CzVviRYXtpoXwq/Z5tLaR9FOq2c1xpemWPxZu4Jr298aeO9PZINDTTdJ/4Qq90NU1i61L/NZ/bS0T9nXw3+1t+0d4e/ZH1bWNe/Zm0P4yePdJ+CGta5fHVL3VPh3p/iC9tfD97BqkmLrVNHuLWISeHtU1IDWNR0BtMvdaA1ae8A/wBjT/gr9+zT8f8A9r7/AIJw/tU/s8fsxePrrwB8ZPiL8ObrT/Dj291Z6bH47sLK9tNT8SfCK/1m8MS6Fpvxb8O2ep/D681b7ZYW1tF4g2axdjw/Nq8E/wDikeIfD2veEtf1zwp4p0bVPDnifwzrGp+HvEfh7XLG50vWtB17Rb2fTdX0bV9MvYobzTtU0vULa4sdQsbuGK5tLuCa3nijljdQAf3Kf8G2P/Bub8Ef2m/gx4e/4KBft6+Frj4heBPGuqasP2eP2f7vUdQ0nwp4g0Hw3qt5oV98T/iimlzafrOtWd94l0vULPwZ4LGoWegahpWly694ntvE2jeItK060/pc8NW3/Btp+0D4+l/Yn8F+Dv8Agld49+Ick1/4S034T+Efhx8BotavNX0q0uFvtI8B6/ofh2y/tDxdpluL9yPA3iG48UWMttqs0bxXFjqDwSfsW2Gu/tFf8G3Hwh8E/slaja2vxL8c/wDBK7UPgx8Nr+31F9MS2+PumfATWfhLraR619ttf7D1KH40aVrtt/bb3Ih0HVVOpSW88Fk1lJ/M1/wbn+Nf+CV3/BP/AMGfFvSP+Covwi8O/s2ft/8Aw7/aCGseGPiJ+1/8B/EUeo+GPDOj+HtFXwdp/wAH/Fvirwbqtj8MvG3hnxPZeNNS1uHSz4X8Ya5FqWkatZ6r4l0fTIYPCgB+dv8Awcn/APBCzwj/AMEufHfgb9oX9mZtUH7IXx38UXng/T/Butahf61qnwR+KUGj3XiCHwKniPV7y81fxN4T8WaFpPiDXfBd/q1xea/p0fh3xBouvX2oNZaZrGr/ANOH7Gf/AAUc8Mf8Esv+DWj9lH9qrV9AtfGXi6z8G+J/h/8AB7wHfXUtjY+Nfi34y+OPxbj8NaZql1A0dxFoOjafp2ueNPFCWk1vqFz4X8LazaaVPHqtxZGvjD/g6F/4K/f8E4P2sP8Agnbpv7OX7Nv7Q/g34/8Axb8SfHH4c+NNP0/wFp+vahYeD9B8H23id9a8Sax4hv8ARrHRrCaaG/Xw9Z6ZBfy63d/25JOlh/ZkN7dR/n1/wUM8H+K9c/4NHv8Agkf4o0eG4u/DXgj9ofULvxhFA9wUsIde1X9rHQ9D1y8gRDa/Y7fVrlND+2TypPBfeI7C1to5Ev7pogD8XvjT/wAFlf8Agst+3d8Rtauj+1Z+1FcXmtTXV/bfCH9l/XfHXw08E6RpEFwt9a6bYfD34Mz6UdV03QUtrcWuq+Kx4k8QsLNNR1nX9S1RrrUZ/wCsb/g028d/8Fh/FHxe+Nlh+1dqP7TPiT9iu0+GN+2laz+1PJ8QL+40/wCOKeLfDcmg6b8INe+J8Nz4luIZPDt743ufHOh6Bfp4St3l0vUtaWDxC+iR6h8M/wDBqL/wVe/4J4/sG/CT9pT4N/tafE3S/gR8Tvif8XPDHjPwx8QvEXgvxFqPh3xh4PtvCdj4dsfCV94z8J6Dr0uhyeD9dh17WltvGB0Xw/Db+Lri90nUZ7qTWorf+9n9lz9un9j39tjTfEuqfsoftGfCv472/g24s7bxbbeAfE1rqWr+Gn1ETHTZdd0GX7Nrml2ep/ZrpdM1C906Gx1GSzvI7K4nks7lYgD5t/4K+f8ABTDwN/wSl/Ys8aftN+JdFh8Y+NbzVtP+G/wS+Hk9zJZweO/i74nsdVvdB03VLuFkns/DOh6VomueL/Fl1BJFdt4d8O6hYaXIdbv9Lhm/zWLX9rn/AIOHv+CxXj/x34++Cvj79tH4naf4W1JbjWPDP7L+ueNfhR8Efhm2rtcy6J4cg03wLrPhfwda6lHpwng0c+JNT1rx9q2lWlze6hq2syJqOoSf06f8HuvhHxvqH7KP7E/jjTYriT4d+GP2gPHvhzxe8ahoIPFvjH4ew3/gOS5IUyR7tL8HeP4YZNyQ75TFJulltxXi/wDwRa/aAufHP/BuZ8e/2T/+Cd3xx+G/wg/4KeeGNY+KWrSeHfEXjzwZ8OfH+v6j4p+J2ia5P4w8E3viabShHqHiT9n6Jfhd4K+Ic12tp4Q+IukaY1/4o8LRaTp9/poB+YH/AAS9/wCDh7/goT/wTd/arsf2a/8Agpd4s+OHxO+B0Xiyx8C/GLwd+0mniXU/j7+z1d6pPp8f/CeaP4j8aWlz8Tb2z8NWE9pquo/D3xJf6rous+FDK/g+10fVr2y1Of8A1Fbe4t7y3gu7SeG6tbqGK4trm3lSe3uLedFlhngmiZo5oZo2WSKWNmSRGV0YqQT/AI7vjn/giN/wXq/aF+J1940+Ln7JX7UvxY+KHjS+061134nfF7xtpfivXNdlsbK00XTLvxH8TfHXj29e8sdP0mwsdPs9T1XX5LK10mys7e2uFsoLdF/1uf2ZPAHin4Ufs2/s+fC3xzf2+q+Nfhr8EPhP4A8YapaXEt3a6l4p8HeA9A8O+IL+2u5kjmure81bTru4huJo0lnjkWWRFdiAAf5n/wDwcYf8FXP+CinhL/grJ+0r8E/hT+2L+0P8CPhP8C7zwN4I8BeBvgL8XvH/AMG9FSy1H4Y+B/Fus6t4jj+HniDw9N4t8Qar4i17VLx9X8SS6ldWFpLBpGlNZaXaw2o/GHxB/wAFJf8AgsP4S03QNZ8Vft8f8FK/DOkeK7M6j4W1XxB+1N+1Fo2m+JdPURsb7QL7UfHVta6xZhZomNzp0tzABLGS+HXP2X/wX1tLS/8A+C/37Wthf21ve2N78ePglaXlndwx3Npd2lz8LvhBDcW1zbzK8M9vPC7xTQyo8csbsjqysQf7Mf8Ag8j0PRR/wSU8CzDR9LE3h/8Aa7+D8Ogy/wBn2nmaJFN8Pvi9YTRaQ/k7tNjlsQLOVLMwrJaAW7gwjZQB6B/waa/tsftL/tm/8E//AIpz/tP/ABU8UfGnxT8F/wBofVvhv4S+IPj3U7vxD8QL7wXdfD3wF4ttdL8W+LdSmuNZ8X3mmazrutNaa/4hu9Q16SyvIdPvNRubbT7FIPlH/g808AftreI/2Sfgv4x+EGo69N+xj4F17X7j9rjw54b1e2so28Sax4i+HenfAzxL470jfDqfiLwbpfiN9XsNPS2e80nQvF+qaNqes6eLttA1LTnf8GS//Jgv7V//AGd/cf8AqmPhdX6//wDByF/yhK/b3/7J/wDD7/1eHwvoA/yuv+Cd/wAOP+CjXxH+N1/Z/wDBMuD9pGP456b4VuZ9e1n9mnxd4p8AeItJ8D3Oq6Xb3a+LPGXh3XfDVppXhG/1n+x4Lm28R61baLqN8llDLFcSxxqv+0B+yXpPx30H9lz9nbRf2ota0/xH+0jpXwT+GWn/AB313SvsDWGqfFu18HaPD4/u4JtKWPSrvzPEyal5t/pUFppeozCS+02xsLK4gs4P4RP+DHVEPxW/4KIyFVLr8Pf2dEVyoLqj+JPi4zqrYyFcxxllBwxRCQSq4/0PqAP87v8A4OB/+Dkf9p//AIac+IP7A/8AwTm8a6x8K/DPwn8WXXwr+KPxl8A2Qufi78TPi5p17NoninwN8NtZWG81Dwd4b8KeIyfCg1PwraWPjnxH4w0bUZdJ8QW/hl7S31r8QfG/i/8A4ORf+CfWk6D+1T8VPHX/AAUy+C3hWbWNMnk8d/Fnxx8W/FHgZtY1O5hm0rTvil4W8e6x4q8JrJq+oXaQweHviv4dEWr6nJLYHTrq+Se3Xl/2DvG/w/8A2Pv+DgHwB4s/biubfQPD3wY/bf8Ai5pnxf1/xDDbnTvCXxEtNd+IXhjQvHWuSTWlxb2mj+D/AIr3fh7xlqesxwIumaZpU+tWdxam1hu4f6Bv+DiT9nL/AILNft3/ALU3ilv2OvFXxA/ar/4JwfED4d/Cq4+G/wAOf2X/AI2eH9d+FCx6Vouiarr/APwtz4c+F/Gdhp/izxJc/FTTNa8beFfG/iXRfEely+HrzwlZeG/Ei3nhy70jRAD+iD/g3v8A+CzD/wDBW/8AZp8Vr8TdH0nwx+1P+ztdeFfDfxtsNBiNp4b8bab4pstUfwZ8WPDWnMNujQ+LJfDniTT/ABF4Ztprq38P+ItEuZ7RrPRNe0Cxgh/4OcP2l/jv+yr/AMEnviZ8Rv2dPih4s+DvxE1f4n/CTwKfH3gTU59A8Z6T4d8SeIpH1uHw34lsWi1bw3qF/Dp0Vm2s6JdWOrwWc11DaXtv9okY/jf/AMGm3/BLD9vn9iT4+/tQfGn9q74I+JvgL4C8Y/BrQ/hr4Y0LxrqWhx6/4w8WHx1pfiVtUtfDmk6vqd9a6b4Y0nRb+1l1PWoNOS4n8TW8OjG/VdVay/R3/g7x/wCUNnjb/sv/AMCf/T7qdAH8EH7MX7Sn/Bf/APbK8Ra14c/ZT/am/wCCqvx81jwouiXPimP4cftK/tO+JdN8Jw+IL6aw0Gfxdq8Xj5tB8N2ur3VnfrZS+Ib6xt7u30zV7lWez0nU5rX+3v8A4Lx6V+0bof8AwbFWmj/teapZ61+09pvhP9jSz+Oup2U1hdfa/iVB8S/hyniZr+90lm0bUNcS+DxeItS0JjoOpa9HqV9oWNIuLMD4k/4MdP8Aklf/AAUS/wCygfs4/wDqOfF+v1+/4OwP+UJX7Rv/AGUD9nf/ANXh4IoA/wAkWiiigAr+nG5/Z00/9p/9jb/g2A/Yx1/xHqngax/aQ+NH7cz+KNfsrWCfW9A0D4uftkeB/htaaxY+Hr0wQ3lxF4d+H95rHhnV9RkNlqLay0MUJsbCWS+/mOr+xS+/Za/a7+JfwH/4IQftE/sH+Mv2WrvXv2Nf2ZtE8cD/AIWb+0v8APBmpeHfjdqH7Qvjf4t32g+JvCHxF+IXhzVb/STBPoIvtNFlbfZ4r3UdLN7HdR7rYA5r4o/8EbP2Q/Fn7UH7Kt7YftC/t061+xjrv7GX7Zfxn1O0+KGp/CvxP+0j4Y8K/wDBPLxJ438K+JvhR8JfF1vZW/wx8PaTrupaOmq+B9MvfBU2keD9M1GOG5ivbvW55NC7bwd/wR1/ZS1L9r39oX46fE39rj9uu/8Ag54P8L/8Erfiv8D/ABfonjL4aaX+21feOP8AgqF480rwP8Jrzx18S/ENlrnhrWNc+Ct9DN4g8aaj4O0zTNU1PRbT7R4evdOuNFVdU9s8ZWn/AAXN8XftI/Bn9oe3+EP/AAR98H6X8E/hX8avg1on7N/hH9or9nW2/Zl8UeAv2jNS1nV/jhpnjTwBrf7VGu+Ir+T4l6lrL3XiabRPG/h8XT2VmsUcMb6il+7wha/8FyPCf7SHxc/aHuPgz/wRz8X6f8XvBP7O3gK6/Z68X/tBfs4Xv7O/gHRP2TNU0jXf2dZPhl4U0r9qbRvGvhe++FGu6QmteGJZviHqlvDqly93c2txJp2g/wBjgH5ffAf4NSfAr4bf8HQH7JUPivUPiLN8FvAaeD/7W1pFt77xzb/s1/t9eH/Dl38SdV0ye7u7VNYtobM+IHdrq7vNOvNYnj0+5nmmZ5f5ra/sK+HH7Hv7WXwX+H//AAXR/ab/AG3fGH7Lmga1+2D+xR+0b4sn1f4a/tNfs9ePrnxF8ePFfx18B/HC88I+H/h38PviNret2tv4uns/Fa6S9vFJaaObS109Uvrq6srWb+PWgAr+2b/glp/wdT/Ab/gn/wD8E0PCn7JniD9kfxtq/wAc/gnoPjLS/hdqfw+vPCGn/B/4nat4g8Q694rsPE3xW1DUdZ0vxj4L1aXVdeaHxbN4d8N/EKbxC9lNrNrc6PLqq6VpP8TNFAH9qf8AwSp/4O7/AIo/s+2/xc8J/wDBSrR/i1+1HoXjHxdr/wAR/h78Rvh2fB0nxB8A6vrqLJe/C/8A4RjxNrXgvw3c/Ck6hHHe+FzZ+ILPU/h6k+q6ZZaX4m0W60bS/DX8uv8AwUK/autv25f21v2kP2tbH4f6b8LbD46fErVPGen+A9Mmgul0HTpLaz0ywGp39taWNvqvibUrPToNX8XazDZWseteKtQ1nVVt4hebF+NqKAP6RP8Aghp/wcO/Fj/gkwNX+CvxJ8G6t8ev2PvFetT+I5PAGm6vZaT46+E/izUHgXWfFnwv1LVIn0y/sdeghV/Efw+1u60zRtU1WG21zSNe8LalN4hl8S/0df8ABQz/AIOqv+CVv7S//BP/APaX+Cvgr4a/HXx/8R/jn8EfiF8NPCfw3+KPwl8MaZoXhzxf4x8Malovhrxd4y1qLx7rWjWtr4G1u7sfFttc+D9U1fxHFqWj2LaDPpuoiDWNP/zgaKACv9b3/gjD+zL8Hv2yP+Dcr9ln9mX4+eGV8W/Cf4vfBn4j+GvFWlLMLS/twPjx8SNR0fXtC1Dy5m0rxN4W16x0zxJ4Z1dIpX0vXtK06/EU32cxP/khV/YT/wAElv8Ag621H/gnd+xp8Pf2O/ip+yPJ8b9J+D1x4ltPh14/8IfFa0+HeqP4U8TeKda8Ynw/4q8Pah8P/FNnfahomr6/qlvYeItO1SxN9ozadZaho51LTrvW9ZAPb/2kP+DJj9qfRvF+s3H7JP7WPwH8f/Dx7i6u9D074/wePPhh4+sLArNNa6Nd3fgDwR8UfC/iPVIMQ2J1sDwZYapIWv30jQYm+xR/sD/wbu/8G8H7S/8AwSw/aC+JH7Uf7Tnxo+GOp+I/FXwh1b4Q+GfhR8Eda8X+IdFk03xH4n8G+KdS8QfEHxJ4m8K+CIJr7SbrwZb2mi+GtH0fXdOaS+/tyXxHDc2UWmt8hf8AEcX8K/8ApHb8QP8AxI7w5/8AOgo/4ji/hX/0jt+IH/iR3hz/AOdBQB/ZX+1z+yZ8Df24f2e/iN+zH+0X4SXxj8K/ibpKafrFnDcNp+s6PqNjcw6loHivwtrEaSTaL4q8L6za2WtaDqaRzRRXtokN/aahpk99p93/AJ2v7Tn/AAZhft+eBPG+rH9lv4wfAf49/C64vJ28OT+M/EGs/CT4oWNk9wWhtfE/h688P654KmktbaSGH+1tD8czHVZre8um8PaCj2tlJ+j/APxHF/Cv/pHb8QP/ABI7w5/86Cj/AIji/hX/ANI7fiB/4kd4c/8AnQUAf0z/APBFj9if44f8E9v+CdfwQ/Za/aI+JGm/Er4o+BpvGt/qtz4e1vWfEXhDwfpfiXxfrGt+H/AHg3WPEGlaJq13oPhjRruzidZ9Ks7S11q51iz0VH0K30yaT9Va/hD/AOI4v4V/9I7fiB/4kd4c/wDnQUf8Rxfwr/6R2/ED/wASO8Of/OgoA+gf+Cg3/Brd8VP2zv8AgrjfftwaL+0d8OfDP7OnxO8dfDD4hfFvwnrmmeKW+Mfh+78A6D4L8Pa14X8AWemaLP4O8RWPiu18Hvc2HiTXvFHha78JyayIJvD/AIrGk/adV/cv/gtp/wAE0dZ/4KtfsLeI/wBmDwl8RNJ+GPj+w8feDvir8PfEniWyvb7whN4r8HRa1py6H4vTSobnWbXQdZ0TxJrdm+qaRaX1/o+otp2qLpesQWc+k3382f8AxHF/Cv8A6R2/ED/xI7w5/wDOgo/4ji/hX/0jt+IH/iR3hz/50FAH74f8EB/+CTfjz/gkV+yF4y+DPxZ+JvhH4m/FT4p/F7U/iz4xufh3DrI+H/hh5fCXhTwfpnhnwzqfiXSdB8R+I1htvC8mq3/iDVNA8OG4n1VNOt9AtY9KbUdV+7f+Ckn7Hv8Aw35+w1+0h+yBH4x/4V/ffG3wGuhaJ4xew/tS00LxJomvaN4w8L3WqaerJNd6HJ4i8O6Zba9BaSRX76LPfjT5ob77PKn8kX/EcX8K/wDpHb8QP/EjvDn/AM6Cj/iOL+Ff/SO34gf+JHeHP/nQUAfq5/wbv/8ABC74rf8ABH3T/wBo/wAWfHb4x/D34lfEv49t4B0C30H4SReJLnwL4W8J/Du58XX1nfzeIvGPh/wrr+teIvEV34tf7TYp4a0rTfD9tpSxxX3iCXUzNpn9MFfwh/8AEcX8K/8ApHb8QP8AxI7w5/8AOgo/4ji/hX/0jt+IH/iR3hz/AOdBQB+gP/Bcf/g2S8Df8FLviBe/tS/swePfCPwA/as1ixt7X4i2fjXT9Zl+Efxun0vT7bS9B1vxPe+GrTV9f8A+MtP06ztdM1HxXofhjxZbeINLsrGPUvDA1eCbXLr8tP8Agiv/AMG0v/BTL9h7/gpB8GP2m/jR4/8AhD8OvhP8H7rxReeLLj4YfFPWvEXiP4p6TrPg/X9Eg8C6bocHhLTYbnw7q+tXukSeKk8ZTaHDDo1tPeaVb32uWunRJ6V/xHF/Cv8A6R2/ED/xI7w5/wDOgo/4ji/hX/0jt+IH/iR3hz/50FAH93lflp/wWR/4J16j/wAFR/2EPiN+yf4e+IWn/DDxjrHiDwZ458EeLdb0261bw3B4o8Da1Hqlppniez09l1NdD1uyfUNKub/TFuL7R57u21iLT9XWwfSL/wDmO/4ji/hX/wBI7fiB/wCJHeHP/nQUf8Rxfwr/AOkdvxA/8SO8Of8AzoKAP2q/4N6/+CM3xF/4I+fA742aB8Z/ir4H+Jnxb+PvjTwn4h8S2/wwi8QS/D3wjo/gPSdZ0vw9pWi654r0bw14i8R6hezeJNb1DVtTvfC/h2CJJNO06106Q2U+o3/J/wDB2B/yhK/aN/7KB+zv/wCrw8EV+QP/ABHF/Cv/AKR2/ED/AMSO8Of/ADoK/IL/AILP/wDBzzrH/BUj9ldP2R/hx+y63wD8C+IvGXhnxd8TPE/ib4nW/wAR/EPiW28Gah/bXhzwtoWn2HgfwjY+HbGPxFb6Zrmq6xNeavfagdOtdLtrTTLUX0+ogH8oFFFFABRRRQAUUUUAFFFFABRRRQAUUUUAFFFFABRRRQAUUUUAFFFFABRRRQAUUUUAFFFFABRRRQAUUUUAFFFFABRRRQAUUUUAf//Z"/>
        <xdr:cNvSpPr>
          <a:spLocks noChangeAspect="1" noChangeArrowheads="1"/>
        </xdr:cNvSpPr>
      </xdr:nvSpPr>
      <xdr:spPr bwMode="auto">
        <a:xfrm>
          <a:off x="0" y="1619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95250</xdr:rowOff>
    </xdr:to>
    <xdr:sp macro="" textlink="">
      <xdr:nvSpPr>
        <xdr:cNvPr id="54" name="AutoShape 82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+KKKKACiiigAooooAK+SP20v2qPC/7J3wT17xxqMkuo+Otbt77w58JfBWmRJf+IfGXj67spRpNppmk7J5rqw0qZotU8QXYtbiCx0yFg8U93dWNld+j/tF/tAeAf2Y/hH4p+MHxFu5Y9F8PwRwadpNkvm6z4q8SX7GDQPCfh+1AZ7vWddv9lrbIFMVrD9o1G9eDT7K7uIfxQ+HvizxxoX7SXiP4rf8FE/BFz4E+LXxv+EfiH/hj7xHq2swTfCb4TaXqHhnVptY+C1sLlLaz8EfF82V3bpquo63P/aWtyT3mni5trvU4oNU3o0ua85K8I3ajdJ1GrXjG+rST5ptXajeyvY+R4lz/wCocmV4OtGjmGNjGE8dUpzqYTJqOIdSnQxmMlFckK2JqwnhsroVp0oYvGpQlVhThNv7Q/4Jeft1XH7VXwmsfCPxb1doP2k/B+nf2h4qsdV0zTfDd34+8I6jcNceHfiV4a0jTNP0jSrjRLyzubfTNSOh2EdrY6laidoorPVNNluP1Pr8D/hr+zp4b8c/8E3/ANlT9o3QPH+lfAr49fs9fCN/FfgP446ldJpukWOmaVqetXl54N+Ilw2P7U+H+toZ7G5s7hbltPa/nksbW7ivL/S9U/Qr9gX9tnwr+218G4vGFraW/hz4keFJLHRfin4IjkkZdF1u6tPtVhrWjG4Jubnwj4qtFfUvDt5KZGUJe6VNPc3WlXFxK61NNzqU01GM5RnG3wO9lb+7J7L7L9130b4+FM7xMcPk+T55iadXMsZk2FzHLcY6l6ma4R4ajOsq0JylUjmODdRRxLk5LGQTxtGTf1qlhvuaisbxFfT6X4f13U7XZ9p07RtTvrfzFLx+faWU9xF5iAqWTzI13qGUsuRkZzX85X/BLr/gtVP8T7rTfgt+25raaB4/8WeJNWtvhP8AG/UtE0vwn4E+ILNqK26+CtSbSdK0jw7oWu6RdzR6dpeqRgabq3n2ulancWWvi0Ou+fVxNGjUpUqsuR1lLkk/gvFwXLKV/dcnNKN1ZvS6dk/vo0pzjKcVdQtdLfW+qXVK2vXyte39J1FFfh7+0D/wUP8A23NN/bJ+MX7LH7Jn7KXgf42J8HfDPgbxFrmqaz4uutG1Y2vjDQNJ1X7XNHPqWj6dFbx32qHTbe3t5Lq4dbb7VI6iUxQ1WrwoRjKam+eahGMISnKUmnKyjFN6KLbdtEhQhKbajbRXd2opK6W7aW7SP3Cor8nP2X/2jv8AgqD8QfjR4a8LftE/sR+BPhL8Ib601uXxT8QNM+I1rd6joD2ml3E+jtZaX/bervrEt/rK2OmSafFbwyJa3txqf2qOPTZIp/XJv21Ndj/4KTWn7Cw8C6S3hu4/Z6f4wv4+Or3g1xNaGrXFsNJXSPspsG0v7FAFLm4W7+1SGbzPKT7O8xxVOUYzaqwU6saMVUpThJzkk17skny6/F8N01e6Y3Tkm1eLtFzfLOMlZeabV9Vpu7n6D0V+av8AwUy/bL+I37GHgL4GeKfhv4f8H+IL/wCJn7Qngn4W69D4xttXurW18M65aate6rPpaaRqukSw6y66dHBZXlzNdWlp5jzS6de4WOvUP21Piv8Atj/Crw/4Hvv2Qv2dvDP7QOq6trOp2njW18Q+L4PDbeGdPgsY5tIuLOykvtMfUV1K5+1x3N2l6U042lvDJaTNqUc1s5YiEXVjacnRVNzUISm/3l+XljFNyel3ZaLV9RKEnyvRc7kldpL3d7t2S301Ptqiv5tvE3/BUP8A4KpeD/jN8OP2fvEP7BXwv0/4ufFrSPEOu+APCB8eXc9xr+leFbDU9T166jvrfxHLploun2Gj6hcype3lvI0dvmNXMkYf9Ev2PPj7/wAFF/if8UNT8P8A7Vf7H/g34G/DS38J32pWnjXRPHNtrF/J4nivrCHTtFXSl1vVpLuC/s5tQnmmjitxZGziaSZhcLGcqWOpVZ8kaeIvzcjcsPVjGEuVStOTjaDtJP3raNPZpupUZxXM3C1rq1SDbV7XSTu1ftc/TeuS8e674i8MeCvFPiLwl4NvviJ4m0TQtR1TQ/AmmatpGhal4u1KytpJ7Xw/p+sa/Pa6Jp17qciC1tbrVrq20+OeSM3VxBDvlT4q/Y7/AG0Nb/ad+NH7aPwr1bwNpfhSz/Zc+L1p8OND1bT9XutSuPFenTy+JrJ9R1WC4tbeOwvVufDL3KxWjSQeRqCW5zJZtcXX37PPBawTXV1NFbW1tFJPcXE8iQwQQQo0ks00sjLHFFFGrPJI7KiIrMzBQTXRCpGtDnpyfK3OKlazTjKUG0pJrSUXa6adtmiHFwlaS1XK2n2aUknZp6pq9mmvJn4n/Cr/AILafDP45/ED4WfBD4Tfs6fHHxN+0F438U+L/Dfj/wCEd/b6N4avvghb+DNVSx1TX/iF4i1iaHR00pLD7Vq039nNPd2P2C50e+gg12fS9O1H9ta/nV+AP/BS/wDYAP8AwUo+Lem+B/hHo3gef48X+nfDVf2whqDxeHvix8RPCRtYf7CNhNbrpPh7QPEN1daalp4p029in8X6x/wjWp+K7IRXukanbf0VVy4GrOrCo54mniZRqOF6UOSMVBJJtNXlKov3kpJuneXLT92N3pWiouNqcoJwUved229X6JbJfErXlqwor8xf2qf2xvih8E/26v2Ef2cvC2m+E7v4fftH3vj60+IM+raffT+IoRottZxaPJ4f1KDUoLXTvst1dG6uUuNNvvtqp9m326t5q9h/wVE/ai+I/wCx1+x346+OnwotfDN3420DxD4E0jTY/F2m3eraIkHiTxXpuj6hLPYWWpaVPNKtnczC3/01EjlYSMr7Qp2liacY4iT5rYZ2q6f9O41fd1192S7a3RCpybprT95bl17ycde2q+4/QqiiiuggKKKKACiiigAooooAKKKKACiiigAooooA/Lr48aFH8aP+CjHwE+HXjLyz8Jv2a/gdq/7V+s2upXNpF4fvvHes+MdY+H/gbUNYiusRsPCH/CNavr1vcTMsNszSM5ETTkfN3xz8ReIf+Cp8njXwD8O0m8P/ALCfwbuNX1vx18ZDp9sdc+OvxF8Gafe3um+GfhHPqdncLZeFtEv0RtW8VwRBr23kkQSCC8srO94r/gpJZ6Af26/Afh740fGm9+Av7Mvxn/Ze0Lwr8UvEWn6ffzan8RrX4XfF7xt4tvfhPpWraVp+o6lob67/AMJjoM2r3cMQgm0Zrm0uI74Tpp9z9cSf8FBP+CcPgv4M6l8Lvhl8afAnh3w7ovw/1vwx4R8LaJ4Y8b2dhZQf2Je21lZWyN4WAMk88m+4urmV7i7u5pry9uJrmead+1JxjRnCE5y5EoNRk4U7yblK9rOfM2lbSNru7tb8kxGIwOLx/EuXZrmeX5XgXmeInmdPF5hhMPmGduGFw1PAYCFOpWjWw+T0sFDDSrytGpj6lWpQpKFB4meJ+D/2Evgb8Xv26PgT+z14c+N2n3/gP9iX4G6Dptro/wAPoLq5ttT/AGnPHGialeTv4g8TXES2syfDXQb9mtbOyiHl6he21zHbTXF0s2p6b92fGvw9pP7OP7fn7IfxX8DWFp4b8OftC6d4k/Zg+KGhaRbppuiXp0fQ49f+EupDT7PyrM6np2pWi6FbSm3X7LotqlnbsiyOp+Nf2KPHf7Vv7IH7K/wJ+LFzp2tftK/sg+LvB1v4g8VeF/D+nRy/GP8AZ0juLq6XUtS8L2P2gHx18O4JoJtTn0pXju9HinnkUaXZw3N9dfSvx6+Nfww/a0+OX/BNjQvgR4w0v4habf8Axl1j4/anqGgETS+HfB/wq0C4NzL4ktbm3TUPDlzda1dvoT6dqkNjfLqMElpPbpcG1NVU53Wnt7H99F8l+Ve7Jz576qbaUry3aTjdJW5MoeXUeGstT+sw4nVXhLFp5ioLH4lLG5dhsG8ulBulWyj6tiamDpwwcpQoUcTiIY2NPG1cU5frP4z/AORP8Wf9i1rv/pruq/ms/wCCY37InwF/bJ/4JLan8Pfj5p9tBpOjfGX4zaz4b+IUdxZ6b4i+Fuoxx6HNc+J9A16+VrfTLaKOAS67Y32/QtWsYWi1m1mjiilg/pT8Z/8AIn+LP+xa13/013Vfxhf8E1/2df2v/wBuz4C2n7NNt4pvPgp+wZ4U+JvizXvix400BXtfFXxl8Q6re6XfXfgHTZZpnGqQaVaW9iJFNvD4X0iS6XUdcg8RapBpekRfOY5pYnDRdF1/aUMVTVK2k3KWH+NvSMI25pTfwpXV5WT/AHCiv3U3z8nLUpycuqSU9kt3rouvXQ/Tz/gjf+1v8cfFHxS+Kv7HOreI7j9qj4D/AAMj1DT/AIfftd6VZ6paWFtpOlzQWfh7wlr1/rUYk1631W1W4HheRb3UtUtYdOuEtb/XPCken6jYW/Cv7R3wK/Zw/wCCy/7eWvfHb4peEfhbo/iL4PfA/SdC1DxdqI0621XUrfwx4QvLiytJCjh54bUGd1wMJz1Nft38CPgJ8J/2afhl4d+EPwX8H6b4L8DeGbfy7PTrFWku7+8kCm91vXdTnL3+ua/qkq+fqWsalPcXl1JtVpFhihij/Fz4efBD4PfHD/gs5+3xo/xi+GXgn4m6Xovwb+BupaPY+NvD+n+IbXS7+bw14Rtp7uxg1GGaKC4mtz5MkqIHaMbNwXIMTpV6NLA03UjUqrE+658zpwvSq2pp39pKEF7sZSbk93poiMoTlWlyuMHS15bczfPTvK3wpt6tJJfPU/Wn4Mftm/srftE+JL/wf8EPjv8ADr4m+KdL0iTX7/QPCuuxX2qW+iw3VtYz6m1oUjkezgu72zt55og6wS3Vssuzz4t388H/AAUF+LH7QnwJ/wCCykHxk/Zz8Dx/EnxF8Nv2StC8V+PvA7xRTSeIPhBpuqa+3xAtrVQTqKXltYvbahbXWiQ3eqWMloL9dP1Cytr2yuP6Rfhb+zF+zt8EdZ1DxD8IPgn8M/hrr2q6eNJ1HWPBng/RdA1K80wXCXX9nz3mn2kM7WjXMcU7wbxHJLFC8is0UZX8kbr/AJWFNO/7Mdf/ANPF9WmMhWnRw8Kk4wqSxdFKdFNKPxcsoqbbut9dOgqUoRlUcU5RVKXuztr8N07dPxPmH/gp1+1r8Hv20P2PP2MPjF8G9cS/0y5/bK+Ftj4n8OXckCeJvAXiY+HvEk134X8VadFJI1lf2+We1uV32GrWRh1LTLi4s7iKQ/1AV/Iv/wAFhv8Agnz8N/2c/i58Fv2nPgvft4L8MfGf9oz4f+H/AIgfBzT4JLbwqnjh72+8QQeN/DNvbSx2Wm211HZanHf6A9obfT9R1Ka70KWzsb66023/AK6KeDdZ4jGKuoqpFYaLcH7s0o1LVIreKmrNxesXdE1VH2dLkbcX7Rq+61jdPvZ9eqsz8Pf2pf8AlN5/wTT/AOyP/tB/+oB8UK/cKvw9/al/5Tef8E0/+yP/ALQf/qAfFCv3CrfC/wATG/8AYX/7rYYmp8NH/r1/7kqH4Tf8Emf+Tv8A/grr/wBnR6d/6ePijXF/t7ftE/FL9uX45Tf8EwP2LdYkg09iP+GwvjnpUssmieAvBsNzHBrvgSHU7ORI5XdZBp3ieztrpbjXdWnj8AIVhPisW/af8Emf+Tv/APgrr/2dHp3/AKePijXzpeab4l/4IeftZ6742t9JvvFf/BO79rTxZZr4r1aC1bVfFPwM8f8Am382mHUtSaFtT1DSNK/tPU/7Mivb2c+IPC89+qmfxd4eQ635/NJYKim5Qw86+IjiqkNZwpvEVbL+7CcvdqVFdwi9mm2uhpe3m0k6ip03Si9nLkh97Su4x6tH6bfEb/glb+y/42/Yq0z9i/TfDEPh7w54SsjqvgTx1bW9u3jHQvietqyzfEu71ERq+p6zr908qeKrab/RNU0e5k0aCKztbTSf7O+Yv+Cb37Z3xP8AAvxH1T/gm7+3Pcy6P+0p8MonsvhN491mad7D48+AbGCWbSp7HX751OveIotHt2vNMvyqXXiPQ7O5W/UeKdE1yOf9gfFHxi+GPgz4Van8b/EfjXQNP+FGk+FB43u/HLX8Mugt4Yks47211S0vIWdL2O/hmt102K182fULi5trW0jmuLiKJ/wE/Zq8D+Pf+Ctf7ZHhv9v34n6JqPw7/ZU/Zr8S29r+yn4QNtHYeJ/iJ4h8K6+msWvivXdWjiS7m0iz8R2MGua3BFO+mnUodP8ABmnG7ttN8UalqPTWjGlXwrwqSrSUYOlFfu6mFjZSlUadoqknelU1fM+RKSk0soNzhU9pfkV2pv4o1X0jfWTl9qPb3tGlfmf+C2mr/Gzw9+29/wAE6/EH7OWkxa/8bdB0/wCKmt/D3QZra0vY9d1jSLzw5qE+itZXs9tDfHVdLtr+wWyS4gu7xrhbawmjvpbZxg/t6/t5fDr9u3/gkP8AF/xBoFnN4O+K/gTxz8HdH+M/wh1ZpI/EPgDxIvxC0q1mkEF0kF5eeG9QvbW8XSdTkt4pkktrrTNTgtNU0+8t0+nv+Chn/KWT/gkp/wBhn4n/AM9Ir5j/AOC/H7Avws0z4Y+J/wBuT4e3MngD4gJrHhXw58WvDuj2/k+Hvizb+Jdf0/SLDXtRt7aW3Sx8WabfSWV1qWoNFc2viO1tI5b+3TWraPUrnixUayWa1Kcuam37OrRk0lyvC0bVYO2k4XfNF6VIaK0lG+0OR/VYy0aSlGS6tVXaEl2dtHun5Nn9Q9FFFe+cIUUUUAFFFFABRRRQAUUUUAFFFFABRRRQB8ffto/sr2/7Ufwy0/T9D1s+C/jB8NdetviF8EPiEgL/APCJ+P8ASNstmmow+XMl74c11Il0vX7Ga3uomt3hvltLm40+3hfwX4I/tK+E/jD4B+Knwd+L3gTw78Kf2uvhj4C8WWXxQ+Fl/pGm2smqtaeHbmNvH/w9uDC0PiLwP4ijmi1G1m065u5NNju1guXnsX0/VNS/TuvjD9sP9jTwL+1J4V/tKKbUvA3xw8HaXq8nwn+MHg+/l0Dxh4Z1a4sLmKLSLzVbNopdU8I6vJMbLXNDvXeB7K6u5LGSxvJPtQ2pzi0oVL8t7xkt4NtXuusHb3lun70dbqXzGb5XiqdevnGT06NXG1cOqGYZfWahRzWhSjJUpQq2ksPmeGjKUMLiJRlTrU2sJikqaoV8J+Jnw20/x38D/wBg74AfFO4/b5/aA8K3Hj/wjbWPwg/Zx+GngzwV4g8TeJvEl3qV1aWXgzwHpt2lxq+o2sd9LFJf6pcxtDp9vcjeHvLjT9Ou/wBI/wDgmL+wxr37Onh/xL8dfjkLLUP2nfjhDHqHjIwafpFjD4G0G7kg1IeEbeDRba10tdbv7+OLVfGd3pkEFlcapDZ6fAtwuktqepP/AOCdf/BO2z/Zw8H+DPiF8dDJ47/aQ0zw8/h7TbzWdZ/4SbQfg74VhubtNP8ABvw0iYyadpgNlL5+sa1ZIbq5vL6/tbK4gsJblb39XK1r1788INNSk3OajGPMr3UVZJuK6uTbk9dFv85wjwnKnDJ83zbDVcNicBl2HpZfldfHY7G/U68sLSpYjH4mOLr1KVHH1YxlTpYXC0qVHAUJypN1a75qOXrmnNq+iaxpKSiB9U0vUNOSdlLrC17aTWyysgKlxGZQ5UMCwGMjOa+C/wDgmV+x94z/AGH/ANmOH4I+PPFfhvxj4iHxC8beMJtW8KQalBoyWniK6s1sbWH+1oba9kmFvp6XNwZLeJYpLo2qGYW/2ib9CKK4HShKpCq0+enGcIu7slUcHLTZv3Fa+2p+mczUXD7Lak/VJpa/NhX4KfHX9kP/AIKZeEf27vjz+1L+xf4q/Z80rQfjV4R+Hvhi8X4nXGoXWqx2nhHw9olhPavpTeGtTtbeQatpUtzFe2963n2k0UbxRusgr9668i+N3xp8J/AHwNL8SPHdvrH/AAh9jq2kaVrep6PZx376Ideu00nR7y9tTPBM9pfeILrSdBV7YTPHfaxZPLGlqJ54YxFGFaMeeU4ezmqkZ05OEotKUb8yTsrSd/zHCbg3ZJ8y5WpK6auna3qkfDP7IGj/APBWSw+LE037Z3iz9mrWvg6fDGqqtr8MrK9i8WjxUZrP+xpLaRdD0e3SxWP7ab83ctwrRiNYYVmIkXTn/Y6+Jcn/AAVTsf2101jwp/wqmH9meX4UzaU13qA8YDxZ/bE8iImniwOntpbWc4uzqJ1NZFZGs/sJcrPXr9/+3L8K9Nv/ABXpd14Y+JxvfBkM1vrrWfgnUtS0yy8R6VeeE9P8XeGrnWtP+06Za3Pgm78b+Hk8SandXMWjW8H9tXltfXVpoGpTROi/bX8EWEeoXHi/wj4r8L2b+PvF3w78IXofSdetfGuv+G4/CzaVY6VPo99NBDqPjeTxZYxeEdOkllfUja6i5mjis53TNUaShCMqtSp7OrGtGVSo5yU46JNtfDv7um7sU5TvJqMY80eVqMbKztey7vv69tPHf+CnX7HHxL/bL+H/AMCfDHwy1vwpo2ofDX9orwH8TdfbxXPf20E/hbSIdU07V202WwtLwy6pYx6ml/BYzxRRaglvLard20zxuf0xr4y+Ef7ZHhL4g+J/DPw61PRPENt471efWNP1q40bw9qt94L8Na9ZLq2p2Hh3V/EO2SKy1K88O6dFetLPiwS/u7PTftQu7+1haLxB+2j4N0R/FOpnQfEI0PwC3xQs/FulX2j31j48n1H4dx6HsXQfDdwsQ+x65PqrrpFzrlxpKa1atY6lozXdjcNMusVSjOpWT96qoKbbuv3aaj6O0te+hLcpKMLaR5mtP5rX16rTT8Dxb46fsufF3x3/AMFOP2Kv2oPDum6JcfCT4K/Dv4w+HfH+pXOuW9prOn6n4q8J+M9I0OKx0SSP7Tqcd5feI9OXzbV2SCKK/lujAIIBdfp3XxxB+2n4IlmvLGT4dfF211mLXovCmm6Lc+FLSO+17xPF46X4c61pGkt/bBtZf+Ef8UzW0GoXs9xb2cun3Mep2Et3arIyee2//BQPwFa6/wCJBrOheJZ/Dhg8MXvg2z8O+GtY1jxu2nroGoah8S7rxX4ftVnbT28B6tpt5pFxa2Jubm9u7S4tbCO/mMTOoKlTdSSk71qntJX25vZwhporLlhHe+r31QS5pKN18MeVWXS7lr53k/6TOe/Yd/Y9+JP7Nnx5/by+JvjnWvCmqaD+0r8bbHx/8P4PDs+oS39n4fik8ValMPEUN7aW8dlqKT+KItNFtazXsTvpd1ei4EN3bxR/cPxf+EXw9+PHw18X/CT4qeHLPxX4D8caRcaLr+jXgZfNt5gGiurO5iK3Gn6pp9ykN/pWp2ckV5p2oW9veWssc8KMPAPH/wC1pp/gX9pPwZ8ErnTNJbwzrPhiDUvE3jC5v9WivdE8T+ILqW18EeDbKwg0W402+8SeJFglv7Tw7Jq0PiC60aK91q0019N0q9uBs6/+2H8MND8b+MvASab4z1TVvBhv7O81Gx8O3P8Awjd94h0m30q71XwvYa7MY7SXXLW21qy+z2ZxJq15FqOmaOt9qVi1rIU4UaVN0lrDmmnGfvXdSUpyTT3TcmrWtbTUJOcpc7+K0dVp8KSVrdUkvPqfgn4b/wCCUH7bXiD4jaN+wp8Vfizr2r/8Exvhd43uPivoPiS31bTLTxD428P3cy3Wi/CZo7SUa5b6lpmpG8N7bXlrH4V8O3d3q/i7w/513N4b063/AKd/B/g/wt8PvCvh/wAEeCNA0vwt4Q8KaTZaF4c8O6JaRWGlaPpGnQJb2dhY2kKrHFDDEiqMAu7bpJGeR3dvlyD9uL4NXVhY69FD4ug8K3XgvwT8QrnxNq2gS6Jp+neDvGuu2mgjxBcJqstrc3Gm+Eri7W48eXOnxXi+EbeGf+1vJmEUUv0v8P8AxnZfETwX4c8caZp+qaZpninTIdY0y01m3S01L+zbtnfT7qe3SWZYk1Cz8m/th5jMbW5hZwrllXPDYehQcvZOUpT+1OTnKNOOkKcW9VThe0V3vdt7VUqTnbmsrLZK127NyfeUtHJ/gj87P2rv2P8A4r/Gr9vD9gv9ojwlP4Yh+HX7Ot74+u/iIdU1Se215RrFtZzaQmiaZHZTR6p9suLQ2crG7tTZFxPIJIgQOy/4Km/sw/Ez9r/9jbx38DvhEfD3/Cc674i8BavpqeKNUk0bSZbbw54s0zV9Rjl1GOzvjBN9itpntw9uySyoImePeHH6I0VcsNTlHERfNbE39rrr/DjS93TT3YrvrdkqpJOm9P3duXTtJy176v7goooroICiiigAooooAKKKKACiiigAooooAKKKKACiiigAooooAKKKKACuM8cfDvwR8S9Kt9C8feGNI8XaLbXw1KLSNctVvtNN8lpeWMVzNZSk29xJBb31z9n+0RyrbzvHdwhLqC3miKKGk9GrrswOH/4Zz+CIh123Hw60FYPFGmWekeI4kF5HHrthY2VhpsUeqpHdoL6abT9L06x1C7uBJd6paWcNvqU93EpU8nrf7Pfwrk8YfDeCw8N2mhaL4e8dyfGH/hGtDtdOsNC1f4ieEvDOneFPCHiLVbf7BLdrP4X0t4m0u30i90m0ku7LT59Ug1EWNtHGUVEkktEl70ei6yV/v6ju+7028j0bw/8ABP4U+FPEkPi/w14F0HQ/EkFnNYrq2m272tzJbTyXkrrdCKVYryUNqF8Iri7jmuIY7qeGGVInKVk3X7O3wRvZvEdze/DTwxd3Xi975/E93dWbz3mu/wBo29haXUepXcsrXFzAbPS9OtILd5TBaWlnBbWkcEKBKKKqy7L7kF33f3mB8Rv2bPg748sLWy1rwlaQRzeNrHxTqEmmBLS41W+uPGtn431e2v52jnkNl4g8R2kN/rS2ptbueQFra8tJNsi7R/Zw+BeNPCfDDwpC2knQv7MktrE201ivhrR5PD+jRWs9vLHNDDaaLLLprwI4hu7WWRL1LguzEoo5Y9l9yC77s0PFXwF+DnjbxXpnjrxV8PPDet+MNGv9E1XSvEV3ZsdUsNW8NSSyeH9Wt7iKSMrqmjCe4h07USDe2tpc3NlHOtnczwSReIf2f/gv4r1LX9Y8Q/Djw1qmpeKLvS9Q8QXVxaOH1TU9E+x/2Rq9wkUscX9s6d/Z9iLTWI0j1OEWluEuwIkAKKOWOvurV3ei1fd+erFd9zzT4hfsv/Ba98Dp4O0zwfY+FtL1XQNC+DlxP4egs4tRg+Fes+IdFTxH4E0261S01VdJ0XxLZ2VvYa3LpsVrqtzbxQTQ6jbX9lYXtp9R2VlaabZ2mnafbQWVhYW0FlZWdrEkFtaWlrEkFtbW8MYWOGCCGNIookVUjjRUUBQBRRSSSbsktFsrdWF292WaKKKoAooooAKKKKACiiigAooooA//2Q=="/>
        <xdr:cNvSpPr>
          <a:spLocks noChangeAspect="1" noChangeArrowheads="1"/>
        </xdr:cNvSpPr>
      </xdr:nvSpPr>
      <xdr:spPr bwMode="auto">
        <a:xfrm>
          <a:off x="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95250</xdr:rowOff>
    </xdr:to>
    <xdr:sp macro="" textlink="">
      <xdr:nvSpPr>
        <xdr:cNvPr id="55" name="AutoShape 83" descr="data:image/png;base64,iVBORw0KGgoAAAANSUhEUgAAABAAAAAQCAYAAAAf8/9hAAAAGXRFWHRTb2Z0d2FyZQBBZG9iZSBJbWFnZVJlYWR5ccllPAAAA2lpVFh0WE1MOmNvbS5hZG9iZS54bXAAAAAAADw/eHBhY2tldCBiZWdpbj0i77u/IiBpZD0iVzVNME1wQ2VoaUh6cmVTek5UY3prYzlkIj8+IDx4OnhtcG1ldGEgeG1sbnM6eD0iYWRvYmU6bnM6bWV0YS8iIHg6eG1wdGs9IkFkb2JlIFhNUCBDb3JlIDUuMC1jMDYwIDYxLjEzNDc3NywgMjAxMC8wMi8xMi0xNzozMjowMCAgICAgICAgIj4gPHJkZjpSREYgeG1sbnM6cmRmPSJodHRwOi8vd3d3LnczLm9yZy8xOTk5LzAyLzIyLXJkZi1zeW50YXgtbnMjIj4gPHJkZjpEZXNjcmlwdGlvbiByZGY6YWJvdXQ9IiIgeG1sbnM6eG1wUmlnaHRzPSJodHRwOi8vbnMuYWRvYmUuY29tL3hhcC8xLjAvcmlnaHRzLyIgeG1sbnM6eG1wTU09Imh0dHA6Ly9ucy5hZG9iZS5jb20veGFwLzEuMC9tbS8iIHhtbG5zOnN0UmVmPSJodHRwOi8vbnMuYWRvYmUuY29tL3hhcC8xLjAvc1R5cGUvUmVzb3VyY2VSZWYjIiB4bWxuczp4bXA9Imh0dHA6Ly9ucy5hZG9iZS5jb20veGFwLzEuMC8iIHhtcFJpZ2h0czpNYXJrZWQ9IkZhbHNlIiB4bXBNTTpEb2N1bWVudElEPSJ4bXAuZGlkOjg5QUE2RjIzOTBCNjExREZCQTY2QjhCNkRGQjI3OEI2IiB4bXBNTTpJbnN0YW5jZUlEPSJ4bXAuaWlkOjg5QUE2RjIyOTBCNjExREZCQTY2QjhCNkRGQjI3OEI2IiB4bXA6Q3JlYXRvclRvb2w9IkFkb2JlIFBob3Rvc2hvcCBDUzMgV2luZG93cyI+IDx4bXBNTTpEZXJpdmVkRnJvbSBzdFJlZjppbnN0YW5jZUlEPSJ1dWlkOkFDMUYyRTgzMzI0QURGMTFBQUI4QzUzOTBEODVCNUIzIiBzdFJlZjpkb2N1bWVudElEPSJ1dWlkOkM5RDM0OTY2NEEzQ0REMTFCMDhBQkJCQ0ZGMTcyMTU2Ii8+IDwvcmRmOkRlc2NyaXB0aW9uPiA8L3JkZjpSREY+IDwveDp4bXBtZXRhPiA8P3hwYWNrZXQgZW5kPSJyIj8+CJBf3AAAAVRJREFUeNrEU81KhFAUPuooijMjVgxZQVC0ctFCiNr6DLnpTWrlrjdo1Rv4FO6SVi1aSDLgpghCzTaCf51j3JD5q5hFFw7n1+9+R77LtW0L6xwe1jwDFjiO03mO4w7QnaKNenMfaHfIdkqJ53nzAE3TsPDMdd1LXddNWg8BIU3TR6xdY2+6lEFd1ywca5pmnt/cA6duwEio4PbiyMT+eOUKVVV9/5eyLKEUh7BvGJDnOVCOff7XAIzNW5KAoigduz8BUHy4uwntcAsm6gB72c8ARLPP4OqEB0F4726va4H6/EoddHt/WccgCIJuf/KUU53NLARIcF8GQLdalgV9zwBobiFAGIaQZRkNCqQJ3/eh76lOfZpbJmU1iiIDRVPGcfxk2zZIkgTkKac69ndmFAoce0youAm6PVmWt0VRPJ6VMjJ4KIriFeMX/OZ5DuDfXuOnAAMArXTjkFPbOqoAAAAASUVORK5CYII="/>
        <xdr:cNvSpPr>
          <a:spLocks noChangeAspect="1" noChangeArrowheads="1"/>
        </xdr:cNvSpPr>
      </xdr:nvSpPr>
      <xdr:spPr bwMode="auto">
        <a:xfrm>
          <a:off x="0" y="1703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95250</xdr:rowOff>
    </xdr:to>
    <xdr:sp macro="" textlink="">
      <xdr:nvSpPr>
        <xdr:cNvPr id="56" name="AutoShape 84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cKKKKACiiigAooooAKKKKACiiqt9fWWmWV5qWpXlrp+nafa3F9f399cRWllY2VpE891eXl1O8cFta20Eck1xcTSJFDEjySOqKzAAtV4/8Qf2hfgF8JLtLD4q/HH4P/DK+kVHSy+IPxL8F+DLt0kAaN0t/Eet6bMyyKQUYIQwIKkgiv52/24P+Cn3xA+M3iHUPAP7NvjTXPh58FdMe90+78deFrifRPG3xZc77eTUdL8QLHBrvgzwNsBk0R9Al0fxRroYapdarZaXLb6ZPe/4J+ftJ/Cvwf4a8QeAfHel+EvBmu6LZa94ts/HsGj6bp+o+M9PgS71vxBD4n1W3tk1LXPGFuou9Qj1K+nvdT8SWxmS4kl1W083VP5r8b/pDVPCrh/HZtwrwLj/E7H5XiaVLMsqy3No5P9Xw85OlWxNHExyrOq+NeErOnHE0sJl9V06c51vaOnQrun/UuA+iF4vYjw2peJ+Oyynl+UYhYbE0Ml5MRiuKZZPio3pZ5UyelTgqOXycqLVKpilmMaFX67VwFLBQliD+jnwB8Vfhf8V9Nl1n4W/EjwF8StHgdI59V8AeMPD3jHTYZJNxRJb7w7qOo2sbuEcoryhm2tgHacd7X8RHxg+OHiX4ifHjWPjp4Y1HWfh34mS5+x+D9a8GareeFvFHh7w3ZSgadpv9vaBPY305uVjS81y2lnl07VL+e6Fzay2bJbL+uv7CP/BVfxHqHifQ/gz+1prOk3cOvTaboPgL44LZW2hyPrs5hsbHw/8AFe1tPJ0SG5166aODSfHOkWWi6U2qTw6Zr+kWbXMWuTfdcA+K2E4twOUwzzKpcJcR5hg8LVxGSVcwhm2FwuOr0oTq5ZRzinhcDDF18PUlKh7SeCwkK9SFsOqnNFP1PFH6GHi34ZcI0ONp0cDxJktHLKGY8Q0Mndb+2OF+ejCtiv7Uy6pBrEYTAOfs8Xj8rxOOpYf2VfEYqnh8FS+tS/oCoorzL4zeHviP4r+F3jXQPhB4/Pwu+J1/o0h8EeOm0TQfEdvoniC0ngvbIajo3ibR9f0e80jVGtjo2tebpN1eW2k6je3ekm31eCxuoP2PBYeGLxmEwtXF4bAU8TiaGHqY7G/WPqeChWqwpzxeL+qYfF4v6thoydav9WwuJxHsoT9jh61Tlpy/j/E1p4fDYivTw9fFzo0KtaGEw3sVicVOnTlOOHw/1mth8P7es4qnS9viKFH2ko+1rUoc04+m0V/M9+xP/wAFUvj94I/aY8Ufs7/8FCvFlvbLd6pL4Tt/FPiTw34H8Bp8MfG+kTXCJa67P4S8PeG9KuvCfipZI4k8Q35ubSxkGjarbX6+H7++vI+a8Q/8FI/2zf2wv22Lf4J/sM+Pv+Fe/C681T/hH9I1S4+HPgLxWsnhzQHlfxV8XvE9z4v8K+Ib7T9Lmj8+50fS4r3SYprAeHdHe2i8T6rMJ/6MqfRV8S8Pnub5XjMXwrg8kybhenxhiePq+ZZk+Ba2SVaTq06uEzehk1bGV8RJU8TbDLK41XDCVsQk8JUwuIxH4zDx84IrZTl2Pw2Hz/E5rmefz4aocIUsFglxXTzanUVOdHE5fVzKlhaFKLqUHKvLHuknXp0ub6xGtRpf1DUV+CH/AAVd/bf/AGm/2Kta/Z98J/Cbx9p15J4l+H+tSeMdd8VeCvCOp6j4m1zw3d6Lpv8AwkE1tb6VZaXpV3qrXN1eX1holjYaPFPN5dhYWdvHHCPHLX4tf8HAF7bW95a/CzRZba7ghubeUaF8CVEkE8ayxSBX8UK6h43VgrqrDOGUHIry8k+jrxJnPCmQcZV+NvC7hzJeJ45jLJJcV8XT4exOOhleOq5fjJUaOPyyCqezrU4zlGnOc6dKvh5V40p1VBehmnjHkmW8QZxwzS4Z46zrNMheBWaR4e4blnNHCPMcHTxuFVWrg8XPk9pSqOMXOMYzqUq0aUqkabkf0pUVx/w9m8U3PgHwPceOYRb+Np/B/hqbxjbhLWMQeKZdFsn8QQiOxZ7KMRas12gSzd7VQu23ZoghPYV+B4ii8PXrUHUpVXRq1KLq0J+0o1HTnKHtKNRJKpSny81OdlzQalZXP1qlP2tOnUUZwVSEJqFSPJUhzxUuWpB6xnG9pRfwyTXQKKKKyLCiiigAooooAKKKKACiiigAooooAKKKKACiiigAooooAKKKKACvyU/4LHfGi++Hv7Men/C7RLprXVv2hPFi+AtXkiYLPH8N9K0y78SfEGNchlkttftrLSPAepxFCW0nxnfNG8UyRSL+tdfgJ/wW80q8vfEf7Jd1Ik40KLTv2hNOmuEGIY/Ed83wSvdDhZsFTcTaPo/i2WCNvvwW14wGY8r87xdja2XcM57jcO5Rr0MtxUqU4X56U5U3TVaNtVKjz+1T6OF3dKx9NwXn/B3CvF/DHE3iFSxdfgfIM+yrOOKqGCwccwr1sjy7G0cVmFP6k6lJ4qhOhSlHFUKcnWqYV1o0IVa7p0p/h/4D8HX/AI88WaJ4R0opDcatdCE3DIWisrOCJ7i9vHjUruS0s4ZphEGQysiwqytIpr9b/APwt8GfDjTY7Dw7pNuty0IivtZuoop9Y1MkDzGu71kEnlO2WWzh8qyhyRFbplifzN+FfiS4+Fni/wD4SpdKXxCItK1OytrRLtbBxcXkSrDLJJLFMEjVk2S+WJHMUkmwFgFbG8e/Eb4i/ELUpbzxFfaibYuxtdGsPtNvothHklY7ayido3ZRhWurhp7yYAedcSbV2/DeDfid4beFXDWL4gxmSy4p8RMwzXEYbCYW0MLDKMkoYfC+yqLM8VhsRTwc8diKuL9pLA0MViq8aVOlXhQo04zq/wBX/SnhmH7Qvj/IOCvDH6Vnhf4bfReyLgrLM5zrGYji7L6fEHFnHWZ5jmrxOEzLwzq55w1xPiaWQZZhMmWHw/F6yHK8BWxWLxeXVMwx1erRwf6LfEf9nj4f+PbS6mttMtfDPiJ0drbW9Gto7VHuCCynU9Og8q01GKR8efIyR35UYivY+Q35SeKvDMum33iDwj4gtopJbO51HQtWtSfMglMLy2V0iOQvmQSgOYpABvjZZFxkV7Z8OfjJ8VPAMqRWF5NrGjDCyaH4jlmurFF6ZspJZ473TmUZKrZTJbs533FrcYArjtcFz4n8Ra14o1xoVvNb1S91W5tbPelrC95O85gjeQmXyIVcRRhm8zYil5XbLHyPGbxB8MePcDkXEXCnD9bhXjVY2vDiHB0KFCnhsRhvZRqYfGfWcEqeHxmJhiUo0sW8PhMdODqxxVOUKeElHl+jz4v1foHYnxM8PPpC/Sn4F+kB4Ow4ewNfwvyzhDiJ+IXHlLO/rNXDY7hj/Vl4zM8Twll2OyqTq4jLM+z+XCNCrDBVMrzWhWxmb06n9bn/AAT++LGu/Gz9jj4D/EDxTfT6r4ouPCl74T8TazdMrXeu+Ivhr4k1z4a65r96yKkZvdd1Twjd6ve+UkcIur2YQxxxBEX7Fr4N/wCCYvha58JfsJ/s9WtyMDxH4d8SfEmyXaFC6P8AFzx74s+KehIoHVE0XxjYLG5+Z0Cu3zMa+l/jtqvxa0f4S+OL34FeG9I8U/Fs6LPa+BdM8QapYaRoMGuXhW1t9Y1m71K4tbaTTdCEr6xc6eJ45dUSy/s6KWFrrz4v3TJcNXzKWU4OrWwuFxOOeBw9TEZhiKWCweGr4l0qc62NxdaUaOFw1GpNzxFerKNOjSjOpNqMWfxtm2PwTnmeZ4DA42hlznjMfgssjTliswo4JyqYjDYFUqTnLEYynQ5MOqdNydWtHli25Jn8sP8AwXi1/wCBOq/tK+E9O8B2qzfGbQvCS2Xxr1nTLyD+x2jf7Lc+BdE1Oyjicy+MdO0qa9uNSv8Az4ZYdAvvDem3S3Zt7dNL+tf+DfvxH8Bo/Dnxh8L2VuLL9pC6vrXVtcudVuoJrjXvhZaC2t9KTwhEIIHs9M0PXrqf/hLLNGubmbUdT0G/vbya0fSLHR/IP+CcP7HXhiT9r7WPib+1b8cf2ffHvxN0fWb/AF7wp8PNF+OXw6+I3izxj8WdT1C7n1TxDr+kaFrd9NNceF7gz3qaVLC11L4iurO6a3ji0WaGXA/aT/Y18cfsTftuWHxo/Zi+Ln7Pnww0C71JPH/gzwl8TvjT8O/hZNo0Gpzz2/i/4fS+HfGPiHSLnWvAMwe4tYLuyiis7Lw/rVlpK3MGq6SuoP8A6U51xZ4UZt4Y4j6NOF8T6Ea+RcG5XmGA8RMbnlOlwjnnEmExjzKpwxVxznOn/ZNOVTDQwlB1K2HwmGjHDU1LH5LCnif4jyzh3xBy/jyj44V+BpypZvxJjsDjODMNlbnxFlORV8LHA08/p4dcreZVFSrzxU4qFavVqSqt/VMznLDdL/wcN/8AJS/2af8AsRvH/wD6f9Ar1DSP2dP+C60ulaZLp37SPhmLT5NPspLGI+M/DqmOze2ia1jKn4eMVKQFFILMQRgsTyYv+CtPwi8WftdeI/2TdW8F+KvgZ4b8Q6t8M9WuD4U8WfH/AOFek3l9qfibVNKkSz8HXd14igi8c6dDfWF/p9vrvh+KfT9QmhRbci4aW1g8j0HxN/wWJv7bxNZ+HP2vfgZqNt8NbNU8ZR6Z8Yv2Wb9fBFjZGOy8zxTJDp8zaDb28uy0kuNYe2RLkGCWTz1dB5fCvEuVV/BPwm4eyvjD6PGHzrh2lxbS4gy7xcqYDN62CnjOIa9bArKKdKhmCw31ijCpWxlS9OGKoSy+pSlVhFSj6Of5HmNHxS8RM5x3DnjHWyvOp8MzyfG+HMsTltLFLB5HRpYz+0pTxeAdf2NWUKeGi1Ulh6scbGSpyk1L+pHwvBq9r4Z8O22vzG41230LSINanMqzGfV4dPt49SmMygLKZLxZnMqgLJu3AAEVu18qfsyfH3wH46+C3gf+2fjx8IviN8SvBPwk8GX3x01fwf8AEfwH4ktdI8U6d4T0z/hO/EOtXHhbUX0nTNIbX4tVuX1RYbHRBHve2MVsqonaeFP2pP2aPHd1f2Pgr9oT4J+LL3S9Lvdb1Kz8O/FLwTq91YaLpsEl1qWr3lvY63PLb6Xp1tFJcX9/Ki2llAjTXMsUY3V/npmFL2OPx1H22FxHssZiaX1jAycsFX9nWnD22Dk4xcsLVtz4eTjFujKDcVey/sHB1Pa4TC1XSr0Pa4ehU9jiko4qjz0oy9liYqUlGvTvyVkpSSqKSUmtT3eivBp/2p/2ZLXwnYePLn9of4IW/gnVNUvNE0zxZP8AFTwPD4d1HWtPSKW/0iw1iTXFsbzVLGGeGe80+3nku7aCaKeaFIZEc+4WV7Z6lZ2mo6dd2uoafqFrb3thf2VxFdWd7Z3UST2t3aXUDyQXNrcwSJNb3ELvFNE6SRuyMCeM6CzRRRQAUUUUAFFFFABRRRQAUUUUAFFFFABRRRQAUUUUAFFFFABX52/8FP8A4D618cP2XdTu/B+lvrHjv4OeJ9J+MHhfSoZBDc6va6DZatoXjrR7U4Jur68+G/iTxfNomlsDHqfiez0G2JhlMN3bfolRXNjMLQx2ExWCxMefD4zD1sLXhe3NRr05Uqkb9G4Tkk+j1OXG4PD5hg8XgMVD2mFxuGr4TEU7256GJpSo1Y36c0JySfS9z+F6yvbTUbO1v7C4iu7K9giurS6gcSQ3FvOiyQzROpIZJEZWVh1BqzX9GX7Q/wDwST+EHxP1zW/G/wAGvFV/8BfGXiDUL3Wdb0qz0aLxf8Ktb1jUJDcX2py+BJ9T0K+8N6hfXG+a4fwR4p8N6NNd3N7qmpeHtV1O5kuW+A9W/wCCQf7YlndPFofiv9mnxDZKxEd/q3jn4o+DrqVR0d9Is/g346igZhyY11u4CdBK/Wv5Yzfwd4sweKqwyulh83wnO3QrU8XhsLW9m37qr0cZVw8YVUviVKpVg94y15V/H+deB/GWBxdWGUUcNneCc5fV69PGYTB1/ZX9z6zRx1bDQhVS0mqNWtTb1jLXlX5k12fwx+FHiD4//FDwN8CPCb3MGt/EzVG0u+1OzRnk8KeCrVBc+O/G8z+RcQ2sfhrw59rm0yW+jWyv/FFz4d8PtILrWrVH/TrwP/wRr+PGrXcJ+J3xp+FXgfTFZTdwfDnRPFXxI1e4iyPMhsNV8V2/w007S7hlz5V9d+HtdhiYAyaXcBiF/X/9mL9jP4H/ALJ2mamnw00fU9R8W+I7aytfF/xK8Zaiuu+O/FMVgWe2tbu/itrDStE0eGZmuYvDXhHRvDnhmO8eTUBo/wDaE1xdy+3wj4QZwszwmO4jjh8HgsJWp4iWBhXp4rE4qdKSnCjN0HUw9OhKUV7aXtpzlC9OEE5+0h7/AAV4JZ4s2weYcUxwuCwGCr08TPL4Yili8VjJ0ZKpToTlhpVMNSw8pxXt5+3nUlBSpwppz9rT+ltB0PSvDGh6N4a0Gyh03Q/D2k6doejadbgrb2GlaTZw2GnWUCkkrDa2dvDBECSQkajJrwX9pSeGXS/hL4b16dLP4b+Ovjn4B8FfFe8mnFpa/wDCH6zDrj6Nol9elo/s2neOPiZafD/4e6igliOo2Pi240gSD+0cN9IVz3izwn4a8d+Gtb8HeMdE07xH4X8SadcaTrmh6tbpdafqWn3SFJre4hccg8PFKhSaCZI54JIp4o5F/pU/qs/L34j+JvjX4h0L4g/Dy78G698WLuLU/iTpniP9lTWPhD4D8A/CL4VfDTwj4t1G2+G3j34ffGzXrn4R23hzWtN8LQ+HvGGj+Mrr4oeOzrt9K994M8NeBr3RydFw/h/8QPF/hj9n/wCB/jvwf4y8e+D7j4q/BvVfix8SPiX4F+Edj8YPGvxd/apgvLaHXvgn8SBd/D/4g6ppWn6Fq39qeFrHwxZ6f4R8U6hBpc3hTwx4i8NTeGL7Tn+81/Zo8MXKx6X4i+Ifxv8AGfgi3Ma23w38X/FnxRrXgw2tuR9j03WY3uIvEXjLSrRVRBpvjvxF4os77y4n1aHUJo0kW5qn7Ovhdtf17xH4I8ZfFL4QX3i2+TVfGFn8KvG954b8PeJ9YjtYLIa7f+FLy21jwzp/iGe0tobfU/EXh3SdE13XkhtD4g1HVX07TGsgD5P8O2nwM+FfxC/bX1L4keF9D8LeEfHH7OX7Eup/tKeBNHu5W8NeBPGvxg8aftKaF8QYbfT47uWHw1ZQx+IbDxxrUei/Zpbu+1TVfGaLceIdevNQvdbxx8EtC+Gt38BPCegWGk/GP4r/ALPP7E3x1b9nTwh4jt9NuNM+I3jfwfN8J7PwzrVxYXD2Wl6hr1t9k0i6sNKW6trKK/1W41ayu7KTRLLXNM96H7HvwPjvrS9ttL8XWrSSeF5vF0S/Efx5dH4qz+CPEt34x8Hz/GG/1LxDe6v8ULjw94m1HUtUtZ/GOparLfLqN7pWsvqehzf2Yr4P2RvhHHLbXNxN8QtSvtB01dG+Huqal8TfHFzrPwj0iKW2lg034U61/bSar4Ktov7P0mCT+zrwzX1lo+nafqct9YxS28wB8OfF7V9V+InwN+POt/EHxn4m+IvhfwLoXwi1X4UfGn4j/CzSvg78RNG+K/jHxdrWjfE/4M6bBYeEvAcWt+Fn0A+GbQ6X/wAIxeXemReLtS0bXPE/ibW9IsdT0b6w/bN8Mah4m8L/ABJ8Ja/42HjKx+M/ij4cfBb4LaFbeDtE0u3/AGYfivrGiTXknxB1v4naReReK7abV47vTPEGnQ38lhc3OpP4a8BeHjNc+OrKK97fUf2VPh94st54Pip4l+KXxmxp2t6Zo8nxI+IOs3Y8KR+JNC1PwzrWo+E7Tw1/wjGnaF4mutD1jUtOt/GdpZDxjpFreXMGia9psNzcRy14f2R/hkLy7vtR8Q/GHxBPrmv6H4k8ax+I/jJ8Q9asviHqPhVtGPhSPxvpd7r0mmatpnhxNA0yGw0iCzsdNuYIpotYtdTW7uxMAeETTJrvhzQvH8YOg/thfFzWr39gTxJ8SdPjVdK8P6v4IPjbxF8Uvit4O0iSS90+x1fxD8Ofhlqfjrw413cyz3l1onwx8H+JCr+HprGP778L+GdD8F+GfDvg7wxp0Gj+GvCehaR4Z8PaTahha6Xoeg6fb6XpOnWwYswgsrC1t7aEMzMI4lBJPNeYWn7P/wAO7L4iL8SoY/EjanB4m1Px1p/hyfxXr8/gPSPiBrXhq/8AB2sePtH8FS3zaDpnizVPDGr65pN/qNpaRR3I17XNQltm1fVLvUZfbKACiiigAooooAKKKKACiiigAooooAKKKKACiiigAooooAKKKKACiiigAooooAKKKKACiiigAooooAKKKKACiiigAooooAKKKKACiiigAooooAKKKKACiiigD//Z"/>
        <xdr:cNvSpPr>
          <a:spLocks noChangeAspect="1" noChangeArrowheads="1"/>
        </xdr:cNvSpPr>
      </xdr:nvSpPr>
      <xdr:spPr bwMode="auto">
        <a:xfrm>
          <a:off x="0" y="1744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57" name="AutoShape 90" descr="data:image/png;base64,iVBORw0KGgoAAAANSUhEUgAAAMoAAAA6CAYAAADx98axAAAAGXRFWHRTb2Z0d2FyZQBBZG9iZSBJbWFnZVJlYWR5ccllPAAAA4RpVFh0WE1MOmNvbS5hZG9iZS54bXAAAAAAADw/eHBhY2tldCBiZWdpbj0i77u/IiBpZD0iVzVNME1wQ2VoaUh6cmVTek5UY3prYzlkIj8+IDx4OnhtcG1ldGEgeG1sbnM6eD0iYWRvYmU6bnM6bWV0YS8iIHg6eG1wdGs9IkFkb2JlIFhNUCBDb3JlIDUuNi1jMDY3IDc5LjE1Nzc0NywgMjAxNS8wMy8zMC0yMzo0MDo0MiAgICAgICAgIj4gPHJkZjpSREYgeG1sbnM6cmRmPSJodHRwOi8vd3d3LnczLm9yZy8xOTk5LzAyLzIyLXJkZi1zeW50YXgtbnMjIj4gPHJkZjpEZXNjcmlwdGlvbiByZGY6YWJvdXQ9IiIgeG1sbnM6eG1wTU09Imh0dHA6Ly9ucy5hZG9iZS5jb20veGFwLzEuMC9tbS8iIHhtbG5zOnN0UmVmPSJodHRwOi8vbnMuYWRvYmUuY29tL3hhcC8xLjAvc1R5cGUvUmVzb3VyY2VSZWYjIiB4bWxuczp4bXA9Imh0dHA6Ly9ucy5hZG9iZS5jb20veGFwLzEuMC8iIHhtcE1NOk9yaWdpbmFsRG9jdW1lbnRJRD0ieG1wLmRpZDoxODdjOTBkYS02NTc1LTE1NGItODMwMi01MDlmYTJkNGRjM2UiIHhtcE1NOkRvY3VtZW50SUQ9InhtcC5kaWQ6RDhFOUU1Mjg0MjhBMTFFNTkzQkFCQjQ4MTg0OUExQkUiIHhtcE1NOkluc3RhbmNlSUQ9InhtcC5paWQ6RDhFOUU1Mjc0MjhBMTFFNTkzQkFCQjQ4MTg0OUExQkUiIHhtcDpDcmVhdG9yVG9vbD0iQWRvYmUgUGhvdG9zaG9wIENDIDIwMTQgKFdpbmRvd3MpIj4gPHhtcE1NOkRlcml2ZWRGcm9tIHN0UmVmOmluc3RhbmNlSUQ9InhtcC5paWQ6YWZjYmRiMjItNmVkZC1lMTRhLWI4ZGMtNjIwNDAyMDY0ZTU3IiBzdFJlZjpkb2N1bWVudElEPSJhZG9iZTpkb2NpZDpwaG90b3Nob3A6YTZkOTJkODgtMzFjZS0xMWU1LTgzZjktZTVkMmY2MTJiN2RkIi8+IDwvcmRmOkRlc2NyaXB0aW9uPiA8L3JkZjpSREY+IDwveDp4bXBtZXRhPiA8P3hwYWNrZXQgZW5kPSJyIj8+/BT1UAAAOvVJREFUeNrsfQd8VMX2/9meTe+9khASkpDQO0hRQLrwQFFAEeUJylNRQcWC4gN7eYqgKKI+mggISJMukIQSCJCQSnqvm7ItW/5nZu/d3N29G0LA936/35/hM+xm95a5M+d7zvecOTMrMBqNQIoAC5iKgK1KpXK6WCy+D+tQ/NvfYDBc1ev1Z2Qy2Xv4t5E5nn1lzyVF2NbWtkokEg3D9zFYS3U63Vm1Wn3U1dX1AP5tAP4i1Gg0K8l5WIdg23T4mRrufnHAx3XGZzmL9Rg+z2pOm4xGtlPulf96sZJLKiPFxcVhfn5+T0kkEiKXUVj1KJtnUOb2y+XyrVzZ5I4lz7Xo++rq6ghnZ+cEoVCoTE5OPjtq1Cgl53sjeyX2RCFWEVZJaWnpYLzpKaOdolKp3sLjpFjFzHlsJX9LERTH7Z2L1/01MzMzjNyHuZ+IPY98Z/wvFLzvTuZ5RMxzCEi/2KscZcJ9du6zdLWKOJV7bcGt2nSnlasgrZ7P5vO/sh08bTLLZWtr6zM4VgcQFE32xlKhUMyzHkue8RK3tLQ8otVqv8NrZXHPx7/rUX4Po8J+4/z58/7sdWwuguia7uPjs420suRmDpzc9T3kpJ2C5roq8ItMglfX7aIAq6+vf9rLy+tHBnFG9hoIoi8cHByeKi/Mhx/+uQSqCrPB3TcIYgaMgYlzl4KrhxfphPqbN29OiYqKusiiuqKiYrK/v/+OpoY6WL/yCchLTwFPL3/w8nC/61qqrqERqiuLIKbfSPj7ez+Aq7snVFVVTcX7HyLaiXkePqsn4GgjYnFnSaXSJ4n1YzpUd5eaKMM+aiBaMi8vb0lMTEwVp5/52nSrYrTz3uaZCgsLQ1FbD0MW0RcVsB9+psV2/JmVlfVrr169FFbXMFpr5060obPW2kIuUXiPMQyFlpP7dsDp3d9BXXkeCIUiiB86CZ58/RPT+NbVzfP29t7BjKXB6poiBNsWfL4Z7IeVpcVQlJMBYqkD9B02qr3BRmNFRkbG8ISEhGIuykSVlZXTsZOI6YLff14Hp3d8Ai21JeYTlVohPPjYMvjb86vp3yjskyIjI0+yHVZeXv5YQEDAevLdu4/fD5U5py2e3MW/O0xZ9A4MGfcQ/fvatWsjsfPTyP1RE6xGWvbcls9WwtkdH5oaKnSC+OjIuw6Uq9l5IDKarOuIOa/D7GffhObm5o/w/m8xwq7jEUwLpYLtnYXH//xXUw+khudwUEcxA85tE21LbW3tCBcXl6Eo1DFIHQLxMzlzTBMKeBnWa6g9z6DgXLYSGq6QC8+cOePbr1+/ZQT4eC03Gyk3Gotv3LgxPC4urpxHidA+wT6cjjR2GLZjANMWIGBHzb3P0dFxBw9YjB0AzGxNUCF9iJTqueK8G3Bg8ydw8eTvINTWg0TUPjxqnRTGznkBHnn+HXLP2j179gycMWNGGUfxseP2DI7bZ02N9bB7wxrIunAMGspzUMu1mW4q94bwnv1hxPSFMGD0JHKtzLCwsH4sdRIh7xvHguTnj1+FlN2fAdohi5ZLxFKouXYEDv7oBxPmPQfh4eH//vHHH4fNmzevND09fTgLkl8+fwMcNNWgN4pAJNCbz2+uzIWt7y0ARW0FTHh0CcTHxx/ZvXv3iOnTpxdgBxOtDPnp58zHG3RKaGhSgYer/K4JXlV9ixkkpOSlnzWpcJlsKEN/DEyn2tN8lBrhwD9N/vhh7Utwbv9mcHP1AA8317vSxoKiYnBwcoSXvvodwqLjhiAY5qCgb2MFFLV+JI7Vwwig0ViH2bsOamD22YBQFqQTx77//vuNS5cu5XJwYVpaWlRSUtIxBAihGnD691+g6EYaNDdUgQjHvN+Y6dB3xLjQ6Ojor/Drv3FAC7m5uaEoBx/ivQhYfXna8AgK+SMooEI3N7cdPBoeEMjxCNDBRN4bGhrO4LMVsdqfjAnjI8P37yyCoswL4Cg1mL7hPoRQCFWXfoe0U4Ohz8gJ3pMnT96OH49irsPeU4J9cR9589MHyyDz5BbzgJoVgqoWCi4dhLIbyeDkuhvi+g3pefLkyZEUKG+//bZbYGDgF1TI162G5F8/4e14Nzd3olog//RWuBgUjh042W3WrFlbysrKnkSh/4kcc+jnr6Dm6mFwkkvBwdEd2lR1Ftcw6FSw/+sVIHdyhfumzZWNGzfuc/z4Yexkbwqmxtr2ThYaQaXRggdYAqXW6AWB0UngFxRCzaVQLAGjXgd6nQ6v3wZ5GVegrToHnIVKm2fQ6fUWfzfXV7Nv/Ri/Sc/RQkYeDSdESzgQB28EoaYXDnwHEoMSVC0AEf5udwyS0uoGJNgKMLQq4NjOjbDgtU8BhWgEfrWbtAu19gvoeL7KWA4oxTZkJB+FhopCaGmoAX2bBhsqAIncCZw9fMErOIqME6G8D2KbH1yyZMniuXPn/tPDw4MqxbNnz0YiSFKx/x1Tj+2DIz9/CpXZZy3alH7mIPQ9VkQk9v5z587FDhkyJJv0TWpqaggyigt4LtUQJfnZcHL3JijMOA+NNeX03IRhk+DxFR8Btnnl0KFD9+L9tGzf1tTUDMV2vMulVL6+vgTUh9Rq9Zl169ZtXr58uQrvm0C+K8q9YWFFLNiKswtIJUJI3fEZeAWEoIKJ74eWaAsqtEeZ8STjJ5ZIJFQh515O7nAcVMpWyEm/QIAC7u7uwwlQJIsXL16AjQ27fOYonPnlU37tJHWBYD9vE3oNbZC683PaoIieSQnPPffcJkS020Xs6LyT/wYhE2gID/SH3EIVNtNKYA1a2P/NSugW3x9Co2IGnT59+iGkGFoT5B0s7a9QaNMWb0EdNGUeh6qrRgoUovWMBhNQ9DotuEiNIBMJ7EVRLP6WOjgCQxGUDFC0PFTATFFIZ+NgDjcJ0BFEnunZVGrVXbEmKCDtoMm5YmqjVNrrjTfeCF65cuW3jOaFP/fvgNzUw6Aovo7PautOEe6oQtZMlNbl/RvBv0c/SBwzA+IHDI/Egf8O7zMJfckFyL+fJSA5tW8L7PrkOdBpWmyuJRca4PS+7TBi8mwZ0pAHiNEjgp6YmPgRAcmZAzthyyevgK61EiQCS0V0bt8mGHD/DOjZd3DM9u3bpwUHBxPAG4qKigajlTxKjiGUKvvKeZBIZdB35DhwcfMYj8Aav2zZsmeGDx/+Gquw5CgbAm0Tj3A6QWiAL2MR6uHIt+/A7FfXgaun92S0xsvxPh8yYyhFq1qBFs43KiYeCjJaobW1BXSoXGRiPegNAuw3CchRJnw9PcHTx3TNpqamBjFDI6hpO7P3B96OEoqdISI4BKlXu9AKNAo4/M0qeHjlBnD39o0ruJEO5xE8BERmIZSIICQwGMoqSqglsUBsYyUcR41JtA123iAECr243tB+D51RAl5ujvzxXYkRK5iix0a1qRskTO3Ap3RzcoDaWomZk/qGRAFj/ks4/po955JSAeTrVGO0NtW301KhDhpa1ODh3A70GoMnhCLf9QsJR0DLEPQi0GvV0FRfh4KRAm5q1NJWgNbr2+MByqYG9q3nW2+9dQKVmU8pau1jqPVbi9OodZeJbg0+uVADityzcDL/PGSljIFx814EF3eP6SqVKggFnVqmY9u+shl7I3aF3MkbIkP8oTQjFWDybGIZCJ3ZTISd1c5bPn0NBMoyBImVPjQKwd3VBbLPHydAAfSlxuHHZHpAjzRsAjlm3w9fwMGNb4DAYFIQOz/1gG6Jw2Ek+ggImqDBgwdvxv6mSlQoMNpGIsROVMaIrLGlra4Afv38NXhi1Tfg5eX1enZ2dnmPHj1IFEqCCtFgkk0ZRAb7m47XGaAeKT65hoeLg03/IbjEYsYcUY+5qiTXctAQYQ5yDwgPDrBoiLkjmkph31evw5j5K+DwhrfxigqbY1xRMIWBYVBSUQGGNsvva8vy6KuTk1NYXV1dIQ5CZEh0b7hWnI60y4Cfu4NULIK7WQgllMtdQYuUUChxhMET5tDPkT5e4oCkQ+cSBYyOqgzpjbkzEedckJDiI6yHuqsHofyykFo+E/VsQ4urAy8HvByP1RMI2nEqdnBgeb4HVve004fh/C+fIS2r7dKzEyVWfeUQ7CjPgwcWvgUhUTED0LIU0vZrDahN5TQsKxaJqVb1cHcDT8Y/rMq9CM2KBnB18xi3Y8eOwSgzRmQRXuSzNmUjjcdayIYAtbKPD/h5uUHxNZPfiQp59BNPPOG3adOmesYnhJxLf4IRWQD72EZNA+Sf3ws3Lx2B3L+9AA8vfZtY+zZ8fqkjykNdayP+rUcrK0O65Qoh/j4WCtysiEsuw85/vQUzn1sFxLc6cOBA9YMPPpiO17I5mJzv5+lkt9+0Wq2IWhRETBWa9FgX71Aoz79OOa4jdpQPmh9fT5cOO78+Pw3+/c6T4AStdo9xdpRCbGQYlFY1gKK50UQvsGd8w+JMg1BVVVJdXV2PZn1Mj179ofb6CahqRO0mdID8MpPWFuLxMqkYH0oEzkE9oHvioC6DxaePBjLTzsL4RxdTU4/tqXrllVf23yJ0yUa8RGjOK9GBBU//UI71lPKe5CgVgskmqttDAR1YPHKdNuZQL/8wE2DEYvdLJ36HC798DAZ18x0rC011Hhz66hUY98waCI2OCyefPTh3KWTs+aSDeLUKUg/9CmNnLwSka6PZz1MO7QRP9F3btFIi0DSAIHeQQ6APx19rqYT0s8cgceiYgKVLl05Dgc1C2jeIgEyorEKq5QfNTVU4xu0U0qhXw6ltH0AUjnO/keOpFPt4e4ITdrOPe+eCOzWoFA5v8Ydxc56B+++/f8OcOXNmsszldgr6TBQoQhTUS2gW71uy+lvY8/kr0FR4udMXaWzRYMM7d+9gPw9aKZfoOQoefuk9+v7ixYuZSL8CzYKM4PTpAKDB2HlTFr58t3yC+pdffnnJkSNHGnlCsLyA2blz56XevXs3j5j4N5fDP30IjWgBnZ1c7kp7vD1coam5FsQCHfQc+IApCoa0NmX7J8jPm++aZW1TVCB1fgtmv76Bzm2NnPIIXNr/PTjoGu2eU5KRgv8vBB8fnyFCxncklMzbnagCR3AycWHg09hZKX8QoEBAQMBItCaBLMgIAMODfKDWSQ619fU4Hq1IY9uYkDTAjUvJBCjtSg5BUtOo6hRYjEYD+sxbwCconETCPL/66qt/GQyGroTohQQogu7du39bWlqaGBQUNHbykvdg67tPU1p1S8R2ssE2EYqwJJj01Gv0/W+//favBQsWJB8+fHjm7V4HncN0HDA9ajE9vhoYZ93YQTqEgRyLFMCI5ji4pKTk+vLlyzefPn2a0I82ngkq3vL+++9XLFq06HBERMTMJ9/6Fg78+AX4BUWAzEFmc+zZXRvptK6WRORwkIhlFKLWdUYK6NktCcJiEm2tUF4WuPkEwrjZT0KLohFObP6A34llSll1IzS3NgFhhDq9ScgIfXJAze7s5Awhfp78YKkvgt83roVHXjbNW4XEDYKa9EN276MoyYCyglwIiujeh4IE3ytKrlOAEFmwBxQKsszzptCin98DaCG9WZCZFYS7M63EX6hpaKYUUI6WZu6Lq2yu5e4sowqavN5y1lKn5kbC4pAN3LhdOdPpdNSi0Flo1OhvFBQUOCOlGDRu0dtw8ItlvD4HdTIFrqBSVPM2VG8UgFroDE5Gfu0ndA0GAkZnNNc5OTlnp02bdpBS2g4E3F6Jj493I8JPQELOZ6vVRJmABRBb5XK5BJ08b9QUXvPnzw9CoGRxgGLkzhPwzC6T7/TdunVbg35VXLfYxNhn13xnt42XD2y2q0yiB4yGsbMWdPiMJDNCXZ3D+12LUmvh+yHLo5UZCTBoNdCkbYTrTQoICwwAFydbR7U28xRc/vMw9B4+DmIGjoXytIMg4fhOKqMM5AKN6fpo5S6f3IdAeZH+fQXfS62iXPaKI8rDid0/wajpc4mD3aeMAZlUYGt9WNrmk2iaJUefsBnHzIV7DAFlXQv6es5iS1ppEIHMPxag+jpnbqQ9Eubt7R3L1z6Daygoa0vAWcovhmLOTLQ2KirqHXRq10XEJoYPmPkPSNm6xiKKZebR7n4g1KGJFFl2ktYogYTJiyDrzO/IyWyBYpS5wbin3yJRMjJRldajR48PmHCskbUINo6UQQxCFz8Qt5bZfBcXZ+LXXS2hoaFD0ZoNRTowH3nzEaYfOgKJkQET6RQNDvjT+/fvfwxBk4Q+lqq1tZUkg5KcNcnMmTP7drYdv/zyy2W0dDqm6rFdHr169YojHL7wwhHeMFyzUgNl5SV0UvaWWlXfDMWlGghBCuJqFXAQoV65fGQ7BUrCoJFwehv6RU3F7cGYqEHQknsGZEI9WFsB7ns+Ld8AHvjPHLmD4utI3RAoVIHcAmRteiMFrr1CwOKfNBoar/0BTvJ2S0ba6eEXCEbfQOqjsI4+NxLGV7zCepoijq3ldoFiHnjUsMq5c+eu3bdv3yf9xkx2rK0ohpsnNpvIIlNa1XhoxQ1EtNgGJIMfXQ6KuhrQ1ebbRCIMQgkMQvBF9EyCysrK4tjY2LXEOJH7MpEd800Ky2pA0aIEHy8vEMscQWpUQFtze3i5+dwhqCvO7jJAmhQKyM+6CsOnzYe/PfMaTJgwYfOBAwfuQ7Bc7sA/YUGiY8BNGiSeNGkSmd7dS2IWhFUyr85oyToNlKamppqFCxeeYDz+th07dowhQEk9vAuE6jrec4rLy81zOJ0qRmJ9yiA6IsJmbJRlmZCJvgAJ4YbEDYTS5HagOMpEII7sC6qC82aBy7hwhoqEtvYmsJci1yS0iVu6JQyA6vyrIFFWmKh63mUguXzEJ+KCjFcwPcIocBsbG+ukJMTFU8Jje8PZ9NMkC9fimSrTj8HIhatB36aF5uyTvJEwm+kGZzeQObqCwQ5QhJyBJ4PU8scffxSuWrXqM/Ll+MeWgE/CA+0ox44g1RokBhChJfk7OHr4Qfaxf/OG6yJHPEJniDUajfKxxx77AEHZxACF3FeLPgMNgV1LPQmtzRUgRnA0NdWDr4sQ3EUtlL6w1QWQj5emd7nmXTkF+uZCOPnTKji0bSNtX58+fcZ2EI4yWlkUFijNVHEig8FKpvirmFrDS5X0/BQMfaZW5hxynXpsCw13lWWn8fP9ynoctS449vpWKKuq4xECPeRdPkPf9x49BdT69m6oK8qG6EHj0Pcxmi0QmRfJuXAcuMPcYrCd72osvwnhfdqTDB1FbXDu9+0UaARkHRUCWDqpm56eaY+WS1CJevj4UktmEaFDq3Ju26cwYtYikAYl8UTCvrYFpkxOsxnshtaZgdcwA08Et3nNmjWp33zzzffkAJIAKQ9ONEe4rP0SYiK73fco9B41GZ3OtSDS2U5Y+vQaR3PDSEEQfnns2LFCRshamXvr3NzcqHBUFmW0WylNM7SqtHd1HoVcr40zsZaRfNAUYHBxGQSWiY+8omalWEh/NTFgIXHsOqbW84alYwdCi9b20si/Vcw1SG3y9zfFne1ZzaYWRdetqZ1z65g5tJDIGHAN6snheGUgFiNdQ9+yPfqVSqvZ2UVD4hTW2xyRMp9akQ/R/e8Djci5na5lplKgcUFmdI+AJlU7DSNAJYAl5dSpU5l2KSWJvAmENvelgq2shkPfvAsPvfgB6F1CbCJhDXW1NtcSdBC2F3IGX8MILhHgpkWLFh3au3cvmVuAGc+vhTq1lNcpdY8eAoOnzIXfvlwJ4hZbP0Lj4GfONv766683ExAywtXMsShtaF5pb6oUDRz+rAdFq+26LbXUi2oKecQAcOk+HNzjxoJrzChwjhoGDqH9QOgTAzoR/4y+okUFImH7oNRXlbBzFcFguYahIx+FS79amGchEtjIvPJKo7uXH5lFtJ2jkMk0TJ+0IAXzcHJy8q4oLgCDyhZvxKJrNcquawq9is5C2/g8te2UIyR+YLumxd7Iv3wK/Lq3R+caK4tAoq5ubz86z37+frbzZ1IDZKWeAK+Idq3eVJoJBZf/bKdDbUZwC08CV3n7xDIBKgFscXFx/ltvvZVm3/kSWPhINQ2Wz6WvyoSD362FSc++B1qRi0UkTKSpM7kR5kmyjlcrCLk+CkdLtvr5+WmGDRtGnzDz/Elwl9k69XrnYJi8eBUc/uFjM4e1nmMxKhsg76rpu6lTpw5mBKuVETINJ9okMEmj0VY8rcN1aiVoVc3QpmoFrboVNMom0CqbTZ+hELWpWsDQ1klLxMTV0adgF10J7VgVIzfqZdVnrRzANDPvbYpI6mCeobeyKBqm31Xjx4+nqpvkPzlKbbMS6hRKkIr0XcYJTTRVa2wVWmt7+HnwhFmgMrQzh/IbqRCWMIiyB955rfghaP2yeH2VyqwL4BvVDrJmVFRyQ/tcjUtIAs2WsKBdDFBv3LhBLqq1R72MnARXcl89Wgshx/LRqN61Y5CVcgx6T1lEI7LtE8ECsythEgP9LYHCDj6rJengZ2Zmrvb09AzOu3oBLuz8gnJTC80GUhjx2IuQvHczTYuwoTiIVtJ4B6EWjn//LpTkZUFgYGB0SUnJCg5ItGxIVqczkW65izvHpAvBzdlWsJyFKpISALrKDNCUpFGQqosvgrYsnWoRUUspSIX8a6jkMinNQTJrIt8gk6BoNFUci9KhW8zprzZunzHPpQI7y5dFIjGCxdYvRWumZ87RoDWhDqBe18aPa6MB7rTwXUPPKBbsBw1xtn2j2q2Ao14BVQVZ0CZ2o4LF9UFbwRkikwaBqjLXrNmbdO1RKF1dPrh6+uBn/JkLQfGDobawnV0RgBKgkoIU/TJ0sBScZEq3qVs5SkBIo6okumoGkEgAecd/REWgoJPcfPMxtJ1ay2t1BBS26mtqaj5AkCQQ4T6x6V0QGWxNtW/CaOSpFyD/xL/B2ndvd/pNHaZrqoSj36+G5sYGkgA5CjXFPLBMZTc2NzfTUItvWDs/lspcbLTNnRaytkUkaefMsQPup68VFRVp0HGul7VV4QKGBQ37yivlBtSAeq3GHlBoRYVBeZVYIrMDdAnNwbuTIhKKeKyd6X5arVZn0uqWKUJFFw6DxEFu46f6IaAyzh4GqaD9kT1De1qEn2+c2QfuARG8IEsYMhYaS9rnAH2796ZRsby8vCsffvjhVYJdexZFjf4WYRLcQqKqA2YuBYNAbNGGnKObQO7qCTqZh6XfyPg3WiW5VkuHQAGuE4sa/2lvb+/xRKiJcJNUB75SdTMT8tEp4glw8Tr9qsps2PPlG/R9TEzMiqtXr07kCmRRUVE6eU0aPAYcnHxR0hAkzh70Iaxrk8EJxN7RXa5hsQPAKPeHwTNehEnznjXNoGO5TXkzWgHHutpSRq2Kai6ejAHz0uP169fT/KGefQZBs8ZWPjxc5GAUyLoMEp1BAj4etuk2chfT7H1ra2sLmRW/b9pjoBS0HydGTi9RVdkGKCLioJymtrCT0S4wbdGr0GZstyrKojTQNtfayAWhZBcO7QAnsc4m2oXK9BobEbX3LOeP/oYugW1X9x8zBbqNeNhS0A06KD33Cxg1tlaDgCUz5QRoUKHbDVdDe1asGFFM1gu8Tb7Y89WbVLjtFWlrMW/2a0dpLc03U2H31+/B9GdeJ4l167ds2ZI/Z86cfDonxskvJ2ndHZXgIRPvWq4XM+H36pNPPnmVI+B/yS4sTQ21+KAae+SOrqr8/fffFSisJc5u7iEObuggc5xmMxVyckbt17XNaWQOTrzhezeGgtbW1taUl5dX9unTJ5EIbd31oxZ02pEzNUAieMSnNDQWg4i5ZihaoqCI7uAaGk/nLViNDjzzQd6hMZCX/DtIOCAjAGX64QI7x2av+Amq7X734Px/wPa6Sov2m5Y08OPOU9wKrUp8PjtpMazzKr58+XL/yMhImouxZ/170JyfctuD0Jncr5LUPXA2pBsMnfSIcNasWVuvXbv20Jo1axQGw+3ziezs7GqSwsKa5lulwZDvSQaAo6Oj2AMLCsSNEydO7FuwYMFRhjZ1Kterq6Um9yI4SfQdWShWWHPQVwnxDY+FhixbYQjw9oabxQrzmprO+yZC8PPy4v3OO7QHfS0oKCguKytTEKCQmfGTV46YgaVU6yzGl8w9FKbsb5/9RmrVY8AYs2XIKblsF2RKrQGqK0rRSrVr8VCG7uG4Jm/YsCGHAYqgK+lNpEx8cjns+byuU0m+5BlIJe3ky1mj6yvQce+flJREZoZF537fhsL82203qrNJaqRPr+5fT/OLRCKR7zvvvLNr8uTJXnzrBG5VUJiEWEWkOjs7CztTybEymUyM9xZKpVKy7t+ZE33rKIXljgtxim8ly6SiZac0NDCGf3KfLFtwc/O57fs7ufiAt5vtpBqhSb1G0HVUcO7cuYyPPvoomazqI9m+Ivdgu9dzIHsPNLeHlYVuITRDmJSB4x4CrbD9XgRkXAEkK02VBSkWfi0LMlSeF9lpA+jizjb4HNkkn5DkFVpHwuz2D7aPGwmzBoo4IiKCRKLg0NZvYPdXK6GsqhZabmOiT6nWmxF5q0IS+YqKS2D7R8vgwomDxJH1Xbdu3ctdsShIE72DgoJ8AgMDfQMCAvz8b1H8/PwCfH19A93d3X3IQiA8r/eoUaNeJFaNA5LOpNr/FcUcTDl48OBF7A89SX03uPAPcliANwp+gEUEz34EXEj9vm7Bfrzf+/RAuhQeReYtbqxduzYtPz+/FrU6BWsw4zN0RhGGxA9ghbTQxc0DHXP7WTxyiQAEaoUNyJB21r733nsnOFHRLgFl6NChW9LS0rLdvHxsImH2CgEI2aOhpErBS73E7Drs/RtXg5Fx2BobxSB3dMcB8eNd3WjWDFJHCE4YSddmd8RaCEDKq6pBjZ3D7syy/bMV0H/UBJJN2ruhwTRbpFYp4WpOIWi0WnB38QBU/u1TQkIBniuCxlO/mVfNdaU0KxRQdPMGxA0ZD8+t3USykN/+888/04YPH376vwESpIPc+RnBxx9/nPf4448fxHZN6jl8KmQd+Ir3PLKOo8bRAarrakGvbaFzJDYgQa3u5+MDvl78O8SQMP+QaU/Q95cuXUpm5nMEKSkpaf3797+vz+hpkH9ml03EyrqQiUNyLCmpqakFQ4YMCSf0qzH79G2BDEF68cqVK3WcqYOulkZs/7dFRUUvRvRMCiSRsNQta+jqUj6AFFdWQ2sLobMaGlW8pmyFOGuLgtqLhgJkju2mUoRA1iprIedmPk1Q5I1jGwWQOPkZePiFdyBk0DS7La6ub4aikpvQpqm32L7IzdPEl1UqVSNaBrrTRsofu0BkaAJHsRq0bS0Q6u/BVHcI8XWDQB9ncJdoQNhc2uVakn8VRLp6yDq9BfZ8b1rVFx0dPQz+u8Vi1n/btm37yIejZz4OTmH2NTOJYMVFRUBQcCS1MDJHH6ze4OjiD57eEZAQHWkXJDScOngqhMckQHV1df5DDz20i508Xbp06cmKiorc0O49wSUoBmobmiG/pBJullbR9S/W9IQcQ469efNm6W+//Xa9ra1NN3zSLNBIvW4LZOgrn+dYk7Y78BmJ31s/Z86crzQajYovEkbnjbQ6yCssBHVLNQUJOykrMGpsqZdCoaA7NnZPspUVgVENJaXFqBVswRIycCoMmWi6OQkJukYNtg0j1zXhIBTT7FXrEplEl00Tk38dH4qqQynHjzK0tUJDs+quSiPZJ8zY1h4izLl00jTQplwv7hamd/e+zWqoqGuGqvrWjqiXecYf6ce1o0eP0i2gpj37LvLsoA6v7+XqSC1MVGgA1kCICPJFp7/jVZfykN4w5alX6PudO3eSfcPYrAmanYFWnq7eEzr5QBsyDXVrNahaqqCxvhgy83IpaFjAhPQ0h3VzT506VYC0h24hExo3CJlEDVzLyYfrOTchu6CUJnVygcaCrLKyMgct6XFOWJgGWLjOPMnVK8bzCWhzisogv7gCiivq+FwFkmrQiEzh5qpVq75mI2Fe8WMtLElBCVmqYDt/IrZa2k2FAgWVbKwAE+a9AE5ewTxxS6RNFaUWCYqukYNh2t9fp+8//fRTmiE3dfEqkAe0r4tpalVDdU0Znm9rQT1DE2DSvOdN8fDz5zPRwaajytl5hK6hVqltAdYk9gP3nmPBu+8U8BswAwIGz6bVt+808EqaCC7RI3C0+TNBCQflLn1prDblp6HPEgCmmflbJUZ2dm6FAWYz3ZmypCQX6msKoLY6Hy5nZtMBJjSTCqyczqqyQGFn+lX333//T+jYXyQ8e8Iz74LEPfCuAdc5NBFmvLCWvv/jjz+2LVmy5AQDEnPNzc2lwj5i2lxoM4isOLuGgia/qAiUOjEkjniQfn769GkycavAMaXn9hg4BrSaJhAiaREYWkCHrKKpsRRyCm5SpsEFGdKkqxyQsI48Wb1K0zMqKqvgZlE+NOP5BLRkzzi1sgapdBncLMxDCmqRG9fCgKVhzZo1Z7/77rvNbCTMNbw3PYBkUuvbbLOwCfVSaQy2QOnTp89O1B7pYYjqac9+CBIHW1NNFvtX1JgyLuX+PWDqElNO/9dff33ixRdfPIm8NNvF3QPGLngNJG4BTEOq8Qa2IUy5uz/MJfsueXgRU3120aJFF9htZIRW+3hZ78NFQ3mqSii7kQpl15OhNCMZKrIvQllmCpRlnaefkfcdbXZh0QESCePwGnRgmevVVfpkEeptaqqjO1Ny/QepUEMHuLzItAuNu7t7EId2sTlkNOEyLi5uNVKggrAeCTB+8fvgGBh3xyBx6z4Upj//Id1zOSsr68IDDzxA9pBu5lgTmkk+bdq03XV1dfnRCX1g3hvfgdjFFqhE0OrUAggMjwSUocoPPviAzH8oVq9efUqr1ariBwwHgQPPUmS9kjKNqka1GWTJycmpVrRLzwBFYurLGl55Ms3V6FCpNnPHgU3wpcmqCxcu3EuiaWwkrLpRiX4z/0y8RiegmxCSDQ7pfI2fX4g5hQWF9U18sGayL/Ds5d/wWpaW1hYKgrFPriT7QhHn7/rixYvJPk3VgwYN+h6FvohkfY5a8CaoDTLUmLZo9QiMhqf+uQOiEweQzZQLIyMj14BpB0QaUPcKDG/vS5RbV57lqyRiQpYayzQ1ICELberzQagoou8d0PdwFduP2Lk5y+lWr2bKwux0olTS1UUd7evVWZBQy9DY2Eg16n0zF4NYbrXRuFAKYb3HwexnV7LU8yIHKDouUHBMGmNjY18tLS3NC4mKgZkvfwaBAx9C6bn9vQr0Mk/oPu5pePTVz+j4ZWRkXMRrv8do3hYOSNh8tdZ33nlnLfob6pGTH4bVOy7D/U/+E4LiR9E9erXgCHLvKJj+d9P+B+Xl5RmMYDahz1OHAKdJXN+fKYPBM5cBnUC1YCp60IqdKciwv0pfeOGFZKtoF60IQNqXo2ctBoHIwU7ni2HoZFNQor6+nrVMFpndvXr1+qCwsDCXWOj4+x8F640m2vQCur822bKVjM/UJ/5houc5OReJ5iQBeWJCPGbMmBH3888/f+ng4OBcmH0ddn29CvIvHqI7O5oiJI7wyvojENWrPzGTN8PDw99nGkTuKHJ1dXXBi76OCPQ/8PM62PvVyxTptFPwAWOHPwRTFr4KId2iyaRaycSJE1eiiSYCakBeO2fEiBELDm//Dvb961m677EYB7ZHRDDc7ZJVUAJ6TQNdgzD1+fVw/8z5kJmZ+SFq7y+YjlV3wZEk6COhHZLf73rgwIGZEyZMeJ8KUNFNyLhwmtJKqdwJQqMTIK6vyZ8rKys7GRwcvJgRViUjHELmWmSOh6CMJCh5Xb169eWEhIR+5Dyyler5A1uhCC2oTFtnt1HEFRB7hkFYr2FIoeZTgJCydevWbejo/gKm9TMNnPuzmdxEIgkddke5iEUL8UxMTEw/u1MESmUDWqaFZ8+erWSuIZ46dWrYZ599tgzlhG5GUVaYDylHdkJpTjpoVC3g6OKBfsOL0C02kfg2B3r27PkG0xa2H4glcdy9e/cUtG50C9OrKafgesofUFdZDKrmRro1r5tPEPQaOg6Shph2UTpy5Mjb48aN28GMI1FgUqYvPZGGjV6xYgXZkhY2vvcSXPvzN7psgayk9QuOgsBuPSAibgCMmmre7+0ojs9S0iHELjoxA+J53333df/pp59W4Jd0U7z05BNwLfkP5KMKCI3pC+NmLYCampoK7LTXEbmNjPYxMLRF/vzzz/dGn4U6L3u+/xQqC7No9mj84Aeg18ARLBfNRrr3Fp5fz57/0ksv9fjwww9JZoBg7w+fw+WT+yEsKhYc5PK7DhS1SgU3LifD0ClzYcr8pSTFXoeUYRp2YPodAEXIDIgjMyhu27dvf2jIkCEPYV/2sj4YrWkp0p6Tw4YN+xcjHM1MX7DxSyIkcuZargxYPNauXTtq1qxZ4yIiIrqx10o99js0VKCvoKilyw7I2gqpows4e/pCSHQixPQeYL7vlStX0r/99tv969atu8Tct5FjUTSMkLPP4sTcm8oGjlH/MWPG9MWx7+7v7x8gkUikra2tjShMGU899dQXCJJSpu/0jOIg7XdHsNw/ZcqUidjmGL6OQ6WZHRAQsFCn09UxbVGxYGP60+3HH3+cjMB7FpWxXUeNsJJjx45tmj59+g7medQc2STPQiZTPDds2DDp6aeffqajwcS2aFCJ7xg6dCgdHwHTEXIr7eXx66+/zkbQjPT09PS2tnJPPPHE8h9++CGDI1TsQ9HrvPzyywNQ8N7k6ZDqQ4cO/TF37tw9zACxg0MFA7XWgNdff/1f/+m47Mcff/wUCsEZxkQrOQJ7u0Bh+4Balffff3/QK6+88kMVXdLsYfa3UHumzp8/f33fvn1h2bJlowMDA3shWMtxcDKR5uQpFIrsbdu25a1cuVLFaHYnRru7MePl9tFHH92HIEyIj4/v4eLi4tRRw5ACVSHNyjt+/HgaatQL0L7ArIljSVQcv0DIANWBfRamujB/Sxiro7eiOOx4GphrOHDkym358uX9UPB6It0ORtZC9gFuJlkICKKtDGgV0L7qlRVw1rJ5eHt7+7z22msjk5KSEr28vHzkcrmjGgtZV5+enn4N+/sUKqCajRs3dsP7JKDsRiGYvdHH8UCaJSY/Z0EyQMjOPOS1srKy2tfXN0gqlUqQ4rYRuoifVWD/V2EbSYpTOiqWP3GMKPVytNKErsyAuPj4+HigAPUZOHBgD2dnZ3lubm4+dvZl1EgZYLmUl9UgbMe4vvrqq/2xsb1QCILxQZpTUlKyURtebMLCdAi7wrGN6XSqwVatWjUITfhYNNdxVVVVCpVKZdTr9aK7EbJltzbCDhbg9QOR92fswvLmm2+es2qTtotAETHPQRUGdvLfExMTl39+fBt8+MdPsHjkTHh+9CPIgR3oxnsk0odtktifUTeUozBl4QBeOnr06AV0SG8y/ctWR7y+38yZM2Ojo6MDUJBcUQDJGBhbWlpUeF4Davmb69evz2Sey3pxGeuXqDkTfAarZ3FgnseJkREZJ+jB3T+g1coScy0su+kGCzIR59xWTpu4gDWi1ndBGQr38PAIwccKRjkgQu+FzyZEK6ZEK5Nz8eJFMm5atFaGw4cPz+vevfvk25WLPXv27O/WrVsA+jB97Xw/lhVQCdMBcg5gHJm/ZcxDG5gHUHI6XWXVMSxHd2Q6Vs5cm7s2X8mJrmg4nJilGi4MWNmBceB07p2AhbvVkJrzDE1WzixXaG5nhp7dxFvCCsjmzZsHzZs3bxdJW5+18TXYmXYMgtx94MuHX4FpiSPpSd+d3Qsbz+6BQPw81j8cuvuGQoxfGMQGRICrg6WhQB2TioD5N/oMl5i+cuC8SjgCDJzx4i4q4/Y9K9jcBXTsMws5VkXMjKuMuQ/7M3rcPtVYXcfIsbCsXLGyJOHIk87R0bENFW8MWsdeCIhuCAiSXhRI8gD5ftDIuuTn55/auXPn/ueee+5FvFYA6evUwgw4kX0RrpfnQ1VzPdSh20CynBs5US7yd0/s44PPfs4JCxvgQlEmHMu6ALnVxTAgPI4qN7QsK9jB5Q6wjNP5Mo6ZNTJaVs2pbBiP2zEOnMpqH/bHXLQcDaTmnCvggNWR07FcAbhbQNFxwMIVHpVVxMXQBaAImLaymtgRNd8HaFVnK7VqmPTVC3Aih05ZwaMDxsPXj6yAz45vhTf3beBP6/Dwg4SgKLg/dgDM6T+e0jcmuvTb2LFjPzl48OCraPWTUEDM6xKQuqmwKkm2A1qjJqwKdLRr0ILV4mfV6BYW7Nu37zLSk0rmebm/MGY4ffq0R48ePboThYV0RIjnCtCyoyvSKsZnIfSkDTV5HfpX9Bw/Pz/Bl19+GZWQkBCJgh7g5OQUiFrfl9AdrJ7EAqDAO2GbahoaGtJQoD9HwSaKyYgW/fWgoKBZ9mfsNVDWWA2Vijqobm6AJvS/FKoWkImltC9Gx/QD9/Z98eBwZgos2/kZZFTc7NSADYtKgj+XfQMlDVWorH6D78/thdIGU7b2/EETYd0jy6n1P3Xq1AjuD1qya8ZZwEg5Aiq00sha7swpR9hFHIGXWFkC6+Wz3MxQ7rkswKQckIjvACQCq8lAHfAv47WY5OpCzpfAug9GjBjhjlTyAaRFExEsk63BEuUTAhvnvg6PfLcSKhQd71AvFUtg2dhH4c0HF4KDREp+piID6XCXJ1UQBMkInLMXLlz4EamogeSMhoWFvS0Wi4d35nwU/EIEYQHzMxCdLuiH1aCVnYp0kPwU4BDWApzKTYMbFQVQjv1QioJb2VQHDcqOt2QaGpkIZ176lr7/56FN8PpvX3e6HeFeAbD1yffgh+T9FCBtzHIoAkBi8f/WZwxrxXe4ubk9zfcrsNa/bsudpTZwtLKew2mNnPPFnPO5KSEGnvMNHCETcoAq5oBMeIfzG3xWxWBlXdqsnsnYxRwj9jkkKITfII2YazuZpYUnfnwXtl44TP8m2pFYl59SD5gHq6MyKrov7F/yKdV0F4tuwGykdDdr23e/cZM7U8pGBtzb2R28nNwgwM0bfPBv8lm4VyAkBUeDhyN/egvR2LnVJdDC7PRCAhDkmqQ4SeUUpP6uXiARmdgXWX9/vfwmZKIWL66vwlpJ6U59qwLqsNa2NOK1VPSctdOfpZQTLcsJtD6j8mpK4OGNr8MlZmOK2y2/PLUGZvQeDa/s/hd89Efnf06zm3cQ9AuLhd1XTpr7nKy3f3rYdHhv6mLaN+gPNeTl5a2NiYnZRIaN/hSy1e9vc4XbWkC5y1759ui1tlBCnnwmg9V1rO8rsnq91Tr227Uo3HYYrABv4EtDuV2r8sUXXzgjxVBoDTpIqcuDk1WZcKWxCJzEMvO2OBnXr8Hly2nm38l0lDuCUtW5bYhiQ6Pg2RmPg6pVCa9sXAu3u0M72Sh8ZGw/WD19MYR4+pmbvj35ILy660vQ3WJHEiJUEV5BMDAiDvZd/ZNSos6UHuh7Zb39CzO/o4e4d2ZDTlVxlwb11fGPw4px82HeD2/Db+mnOj/ZhW2XSxzMioCmXiF410xbQn1EC6WhUPzq7u6+iBhgAef36lnACHjoBF8+EwD/TzFbnyuwlwcFtr8Ky7VsALZr+u+GRQEri2HgeSbjHYCSKgmkJRulUuk8c05ZmxLO1eZAal0+JNfmwtXGYtA0NkPztULQKzW3fSOJlwu4JnYDdVkdtGaXdqmxQgcpeAztCQKRqZsbU7NBp2iFv6qgPwMPjDelq1xITYWsrMwuXWdwfF8Y2WsgfH9gO1Q31nU1AgoPxA2GfzwwB+KDIkGEyoMoMnMum0BE/0Zm8Cv6gPMtgGJ1oVsKJvkBe57Dbvd3z+2B7D9VjLdoV5eAQmT5kUcecVmxYsW4kJCQvyHVmGQxk63XIFhKIKU6Bzad3APXrl+1+RXmWxWxsxxcencD1c1KCpiuFJmfO7j0iqCbybVkFoO6tPYv62jnnqHgEOwNqqLqLoNb5ucBIicHUBZUWuyJ3WkFI5FAn5hEGNtvKFKwYHBB60IA4SSSgUwkAWd8LxdJQSqUgCt+5yZxhF27dgXaBcrtIPNe4QWKmDOn4jhz5syg2bNnD0PHvh869one3t6R3BOvleXBczs+hlOMo9/pG5JfIEMB1FTWg7a6a1utygI8wSU+DPStGmhIvtElAbwl5XGUgceQnqCpaqBWtCvFydkZJGIxyQu77XN7h/SAhUOnwpwB4ywiZbcqyAx2El/zHlD+GqAIrSKA7IQdO8NOfofGZ8aMGT0RQMMjIyOjfHx8vNkQ51v7v4HUguu3dWOprzsYVFrQNXdtu1WiqV0SwkGZX2HS1ne5dBvSB4QaHeSlXf2PrR8lQYyH+z0Ajw0YD31C27NnyrDk5ubmVVZWlpCkU3TcG8kiL6FQ2NzW1laLr41YWxoaGmpeeuklYmLb7gHlrwEKWFkV1rJwAUOqeZZ9796904cOHdrb09OTTpb8cSMVPjjyExzNOt/pm5OIlEbXBl0dUx9fXxg2fCSc+/M0VFVX3bVOWTpqNo2SfXz033/5AAS6+cCUxOF03mloZC8auGDAUXXjxo2CDRs2nN25cyfZIotdpMZW68xpiymQe0D5a60Kd3bbejLXkVMJWJz8/f09N23aNLVfv35xSM0oYDIrCmDDn7vgx5QD0Khq/ssb7+PsASsfXABfnNgO+TWld3w9J5kcwj0DOj0J2BX56x/WEybGD4XJvYbT0DdXJi9dupS5f//+tLfffvsiBwxKK2Cw4GABwt0TW38PKH+9VRGC5ZwUFzAysEwbYtN+nAhIUPNNSExM7IG0jP5mAZl/IaHYrRePwIHrZ0Hdpv1LH4Lw+P8EMLtS4gK6wX3RfbH2gZFYCbi55eLFixnHjx/PePPNN8+jj9HKAQcLCDYLg03h4S4WY+fUuLvywD2g/DVAsbYs3FQhFjDcDAgHK2pmtjKrV68ePGXKlP4JCQnR7A3IHMCRzFTYf+0MHMpMvuWs/v/mQiZP+6J/0T+8J829GtG9tw0wioqKypFWFR44cCBj/fr1N0gaD9humq4Gy9w2broSFxzcOTXzzqH3gPLXgwWAfyJWbAUaGQcwjlb+jGNSUpL/P/7xjwGDBg2KjYmJieDejNCaP3OvwMncS5B88xqdHf/fWEhuG0lUjPEPpzPn/UJjIdov1OxnsAWd8NrMzMzilJSUvB07dmSlp6fXckCgtvOepVPWloObqcG3r5vxnkX5nwEa6xw7LiWTW1Ez+nd8fLzPwoULE9H5j4mOjg51dXW1SDOuaWmA84WZNORMMmhJzUN/o1Wj+q92BJkVJ5GoUA9/mhEQ4RUIsf4RDDjCwFnG/+NP2dnZxTk5OWVpaWlFv/76a+61a9fYfb+4FoILCGur0QZWy4utwMHdbB24ALlnUf5nUTNrCyPjUDLW0nBT6rlUTYbULPTBBx+M7t27d0T37t2DPDw8eDfyIhm4xEEnFqeiqZZStgpFHc3LIgmIDcomUGo11DchKSYdAYtQIjL2zuisu+B7+oqC7unkZs4x83Y25ZmFevpTa0EiUiKh/ZQ9sm6pvLy8tri4uPbq1aslJ0+eLEZfg6zJsRZ8DScqxXW+rX0Nvjw+e5bDGhwWf98xUO6VO1Iy1uFkblKpxMrKWAcBZBwgybjHxMXFeU6cODEM/ZrAyMhI/9DQUF+yCE8qlYr/28+MYGipr69X1NbWNlVUVNSjpai5cuVKBYKiEkHSYiXg2lu8Wh/H52/o7fkddjJL+MfqHlD+xwFGCLZZ2Gy0zBo83CUNUqv3Ug6loyFqBI57nz59fKOiojwCAwNdETyuXl5eLljkTk5ODqSSZbFyudxBJBIJJBKJ3dWXqOS1RHbIq1qtJrUNq4asrFQoFEpSCSjQn2jKy8trQGe7HgHRoFKp2LCrDix3nmkD/h9k0nXwqrM6X2/H57D4OQ8jR+jvAeX/DmC4IWauP2MBAisgWX/HrVy/yDpLm+s/WSe1CqwoiXW1zgrX82h0ay2v6+CVK/z2vjfwgMN4K3B0xXW4B5T/uYAB4F8rJLQSeOuQs6gDYIisqpCngh2gAA9/7wgsrNByNbs94dYB/1ol6/cGO9bCeslHh+C4B5T/v0BjbQ1Et6j21vpYr0HqDEgAbJcsWK/1sfeTfQYeC6Dn+dzeuUZ7IVxjF4T5HlD+74PGOtTMZx1EnDA032tnASK4RWTIeq2RgSfsar3oTw/2FwLyLaKzCd0a74LwdhYo/0+AAQAGJdzfHJXOPgAAAABJRU5ErkJggg=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58" name="AutoShape 91" descr="data:image/gif;base64,R0lGODlhCwALAPMMAHJe14Rw52NOyop27JaD935q4nhk3GxY0pOA9I978WdTzf///wAAAAAAAAAAAAAAACH5BAUAAAwALAAAAAALAAsAAAQtkJFJqUQ468S798sghmJgkgFarCG7vsZizPIM3MCi4/zh/0CFcDhkCI5IJCMCADs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59" name="AutoShape 92" descr="data:image/gif;base64,R0lGODlhCwALAPMMAPt2APyDAPt9AP+WAP2JAPpwAPdgAPhlAP+TAPlqAP6OAP///wAAAAAAAAAAAAAAACH5BAUAAAwALAAAAAALAAsAAAQrkI1JqUQ4a8W79wshhmJgLiRpCkLosjCQkkBhh7etJ3zvH8CgkGEoGo2MCAA7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0" name="AutoShape 93" descr="data:image/gif;base64,R0lGODlhAQABAIAAAP///wAAACH5BAEAAAAALAAAAAABAAEAAAICRAEAOw=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1" name="AutoShape 94" descr="data:image/png;base64,iVBORw0KGgoAAAANSUhEUgAAADcAAAALCAMAAADsveWiAAAAGXRFWHRTb2Z0d2FyZQBBZG9iZSBJbWFnZVJlYWR5ccllPAAAAAZQTFRFMzMz////Iyh/xwAAAAJ0Uk5T/wDltzBKAAAANklEQVR42mJgQAOMWJiMqOIQMQRA4hPWRzP70BVQzz7sYAD9h8+rBOyDM0mMP5xeJdI+gAADAMzDAK+owIX7AAAAAElFTkSuQmCC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2" name="AutoShape 95" descr="data:image/gif;base64,R0lGODlhDQANAKIEAF1dXblEJb6+vv///////wAAAAAAAAAAACH5BAEAAAQALAAAAAANAA0AAAMmGLrSTkuNSYeItV6Z6aZAqAUdoAnlmZkq2DVdBsceSk8C4ew7kQAAOw=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3" name="AutoShape 96" descr="data:image/gif;base64,R0lGODlhDQANAKIEAF1dXeqqDL6+vv///////wAAAAAAAAAAACH5BAEAAAQALAAAAAANAA0AAAMnGLrSTkuNSYeItV6Z6aZAqAUdoAlVaHpotk5NKrJdFtc0DhNO3xMJADs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4" name="AutoShape 97" descr="data:image/gif;base64,R0lGODlhDQANAKIEAF1dXd+SEb6+vv///////wAAAAAAAAAAACH5BAEAAAQALAAAAAANAA0AAAMoGLrSTkuNSYeItV6Z6abAEHpBFY5TY4qaYAKo5Wax2rU3nqeE4/uEBAA7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5" name="AutoShape 98" descr="data:image/gif;base64,R0lGODlhDQANAKIEAF1dXf7VAL6+vv///////wAAAAAAAAAAACH5BAEAAAQALAAAAAANAA0AAAMkGLrSTkuNSYeItV6Z6aYAkF2ZqAnliFamt4JqF8su7RFOnhMJADs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6" name="AutoShape 99" descr="data:image/gif;base64,R0lGODlhCwALAPQRAExigVZsi2B2lENaeZSnwZGkvoieuvv8/tXh8O/0+ZClweLq9XaLqGuBn4CVsv///5epwQAAAAAAAAAAAAAAAAAAAAAAAAAAAAAAAAAAAAAAAAAAAAAAAAAAAAAAAAAAACH5BAUAABEALAAAAAALAAsAAAU0ICSOYxSRSqqexuMacAw5dF2LTK7reOP/PpHgQCweBMKEcpkIiACLqHQBeCKuWMQAxYWEAAA7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7" name="AutoShape 100" descr="data:image/gif;base64,R0lGODlhDQANAKIEAF1dXf7VAL6+vv///////wAAAAAAAAAAACH5BAEAAAQALAAAAAANAA0AAAMnGLrSTkuNSYeItV6Z6aZAqAUdoAlVaHoo2DWpyHYZTM/3JBBO3xMJADs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8" name="AutoShape 101" descr="data:image/gif;base64,R0lGODlhDQANAKIEAF1dXf7VAL6+vv///////wAAAAAAAAAAACH5BAEAAAQALAAAAAANAA0AAAMnGLrSTkuNSYeItV6Z6aZAqAUVMJieUJ6aCrJpKcZdW9v3JBBO3xMJADs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69" name="AutoShape 102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+KKKKACiiigAooqlqWpado2nX+r6vf2WlaTpVldalqmqaldQWOnabp1jBJdXt/f3t1JFbWdlZ20UlxdXVxJHBbwRvNM6IjsAC7RX5JTf8Fh/gp4gudZvfgV+zV+3T+1V8OdA1DUNM1L42fs4/s2aj40+EUl1pE0tvqY0HxRr3iXwjeeMorGa3ulmuPBej+IoGWFZoXmhvNPkvPqj9pP8Abm+BP7KnhH4c6/8AE+XxxeeK/jHcxad8I/gt4F8D6142+OXxK1xrGy1C70Hwn8NdEjl1a61HR4NRsY9ckvJLHS9IvL2x0+/1KHUNS022vAD7For89f2dP+Ck/wAEv2gPi1L+z7rXgL4+fszftAy6Bc+LfD/wV/aq+GEnwo8c+OPClibk6h4g8Btb614m8MeLrLT4rO6ury20bxJc6tDY2mpX/wDZr2Wia9NplP4xf8FIPBPwt/aH8T/sv+F/2cv2sP2g/ix4K8GeGPiB4t074BfDzwN4m0rw/wCE/F3nLo+qahqni74oeBFTzZ4WtWtIYZryS4+SzgukjmeMA/Raivhz9m3/AIKEfs+ftNfETxb8FPD/APwsb4XfH3wLpg13xR8A/j18O9f+E/xXsfDrTQ26+I7LQNdjex8Q6F5tza+ZqXhnVtagtYrywubwwW2padNc+GeMv+Ctfwm8OfF74v8AwY8J/sw/t3/HDxJ8DPGH/CC/EPWvgB+zJrXxa8IaR4jawg1SKyfXfDWvy+Q9xZXMc9vDqVrp91NGrultsTeQD9VqK+DfiL/wUQ+CXwh+Anwv+OvxS8IfHjwFffGnXh4P+Fv7P2v/AAc8UR/tPeM/HEl/qNlaeCdN+DFml5rkPiK/TTX1C1j1C4s9NOn32jyT6lBca1pVtddh+y9+1/b/ALTmo+N9Gk/Zr/a1/Z21nwLaaBf3+n/tPfB2L4ZDW7LxJLq0Wm3HhPU9O8T+LND8SKsmi6gmoRabqklxpbRxpfw27zwo4B9hUV8ofs8/tn/A79pD9lXQP2y/C+s33gv4Ga7o/jrxBLr/AMUY9L8IXHh7Q/hz4s8UeDvFOq+Jgur6npek2NpqXhDWLqO4bV5o201ba5laGSV4Ifj3T/8AgsP8JPGEB8SfBz9k3/goV8fPhM0t2LX45/CH9lHxBrPws1W0s5ZYptU0G48Q6/4X8aeItNHlM/2jQfBepNGpHnRRukiIAfrjRXwx+0V/wUO/Zz/ZY8dfsp+A/jPf+LfDN7+2FrWqaB8MNZfw9GPD+h6jpUngK3kT4jXV3qVnfeEoZ774keGbFbptN1CCxmkv5dYfS7KwnvK9a/af/ah+G37JPw/0T4lfFODxNceHNf8AiN4D+F1inhTS7TV9SHiX4i63HoHh+Se2vdT0mKPTEvpVbUbpbiSa3gy8Nrct+7IB9G0V8b/tAfty/A79mj40/s7fAj4oSeKrTxj+054hl8L/AA4v9L0exvPDEGrjWtA8PQQ+J9Tn1exuNKjvNX8TaRaWstvYairNPI0vkrHk+wftB/Hj4ffsx/Bn4g/Hj4p3d9Z+Avhtoq61r8mlWkV9qlwlxfWek6dpul2U1zZw3eqavq+o2GmabbzXdpDPfXkMb3MKO0irmWuq93fy0vr8j6NcIcUS/wBVuXIczl/ru1HhHlwtSX+sU3mlTJOTKuVP63U/talUy/kp3l9aiqVryjf2iivG/wBn/wCN/gv9pL4NfD346fDtNZTwV8S9Cj8ReHY/ENnb6drcdhLc3NmU1KxtL3Ure0ukntZVkhivrgJxmTd8teK/s7/t4fAL9p74xfH74H/C/UPEM/jT9nTXW0TxjJrWlWWn6J4hNv4k8S+EdS1fwDqFvqt9L4l0HR/EXhe90zUdXazsIFmvdKNt9pS83xHNHTVe98Ou+l9PkH+qHFHLxRL+wczceCZKHFso4aco8PTlmcMmUc0kk1hpf2pNYK03d1lJJcsJuP2dRXz74i/aR+Hvhn9o74c/su6lB4ib4l/E/wAAeLviV4bnttMtZfDMfh7wXdQ2mspqepvqMV3a6k000f2O1h0y6jmUu0lzCRzoftH/ALQHgX9ln4JePfj78TIden8D/DjTtP1PxBD4Y0631XXXt9S1zS/D9v8A2dYXd/plvdTC+1i1aVZL63C24mkDMyKjF1rrtv5aX/J3MKXDXEFfG8PZdRyjG1MdxZHBT4bwsKTlWzmOY5jWyjAywMVf2yxWZ4fEYKjZ+9iKM4dG17lXxv8AtLftp/DD9nO6g8MXkh8U/Ea+tBeW3hDTrmOI6baTAm2v/Ed8UlXS7e5YbrS1WOfULuNTNHbx2pF1X0hr3jjTNE+HOs/Elo5n0fSPBWoeN2ifbFO+m2GhTa80cgBlWOZraIqwLOqSHhmHJ/iL8DeN/iZ+1B8RPFfxQ1zVoobjxl4l1LWdU1/V5Jmga4vLp5BYaVaRbpp7XS4DDp9rDGYbOztbeG2R/wByiV/J/wBLXxuzrwd4Jwr4XrYPAcQ59LF06GdY+jTxVDJMFhI0Pb4qhg6salLF5lWqYilTwFGtRr0VyYmrUw9Z04U5flPGvFdThuvluVYejz5rmtXERpwklehSwjpRrykm1H2jqVoQjzv2cUqkp3tFS/ri/ZA/aC8SftBaf4913X49NtYtH1TRbbS9O0u28q3sIL61v5pYjcSvLdXUjG3jZ5LiU4x+6jiR9lfZVflv/wAE6bCH4deDZ/BVqs3i3WPFGtXPiDXPEtuyWFnpdhZ2VvZWdnJYyCeXNsUkbd9pDXFxqCbBs5T9SK+n+ilxXj+MvArgnOc44mxfF+e16OY1s5z3Gxxjr4jF4/NsdmtDDzq4vD4dVHgctx+Bwfs8NGWGwkaEcHT9msP7KH1eWTxNTAYWeMSjiZ0lOtFSjPllJuSXNCUoNqLjfkk4p3UXZIKKKK/oo7wooooAKKKKACiiigAooooAK/Ij/guF4p13R/8Agn5418GaHqt34ei+OHxO+CPwJ8T+JLFtlzofgf4l/E7w7pPjSXLOkH2fWPDceoeGL9Lpo4ZNP1+6i8yGZ4pk/XevlX9tr9lnw1+2n+y78Xv2a/FGpz+H7b4j+H7aLRfFFrC0934T8ZeHtX07xV4I8UQwJNbTXCaH4s0TR7++sYLqzk1TTYbzSjd26XryKAfQHgbwT4V+Gvgzwr8PfAuh6f4Z8F+CfD2keFvC3h/SoEttO0bQdDsYdO0vTbOCMBUgtbO3iiXqzbS7s7szH8ifhZa2/wAUv+C4/wC1V4i8YRC6vP2Wf2RfgV8Pvg9ZXpae20uz+Nd7q/jjx74s0e3kMcVlrF1cW6+Fb7VLeC4uptJmfTX1CG2kexeb4c/tLf8ABWD4ReEdH+Ffxo/4J0S/tIfE3wzaJ4es/jt8F/2kvgx4V+Gfxai0iBYIPGGu6d8R77RPFPw71XU4Ejm1i31LQ5IdQ1Rry80fTbCG5h0Sz1v2nv2f/wBqrwB+1L8NP+CjX7IXw60H4jfEq7+Ddn8Dv2n/ANlDxD490TwVN8TPAP8Aag8VaFqfgj4kamT4OsPiR8PPEM72LahrgXStc8P2UFrps8Obmz1YA5b/AILVaPYeHfBn7FH7Q+i28Vv8WvgV+3v+zpN4A1O3UrrGqaV478TN4e8a/D6GWNvPl0fxlYRabca1YQQ3Ul9H4ftoTAYftBrV+Cf/ACnH/be/7Mz/AGa//Ug1asO9+Fv7Y3/BQn9on9m/xn+0h+z+v7If7Jv7LHxE0v4+6T8MvFPxJ8G/Ef4u/HL47+F4LiD4eajrlp4AvNU8M+CfAvgC9ur7UEsNU1C41jWpHl32dxba3bTeFef+Ium/te/s7/8ABUf4+ftJ/DP9ir4i/tMfDP4z/s8fBf4ZeH9X8C/Er4PeDIdP8ReDtS1G71cav/wnvi/Sruyt4pZ47dprqxtoVVvtiTTW3z0AdR/wUw0fTfCX7av/AASI+N3hi0htviyf2tr/AOBkuo2EaLrWrfCH4oeAvENr4802/ESvcajoWiW6SXyfaIZ7XQpNa1K6im06TU7mab5K/Zm+OX7V3wn/AG2v+CsGnfs8fsOa7+1fo2rftbaRe+IvEOkftC/Bj4MR+E9Tg+HulwWujS6Z8UNQs7/WnvbUtfLfaWrWduqm2mbzsV9p/Cn9nD9r79p/9sb4Xftm/tu+EvA/wI8Dfs2aJ4xtf2Zv2TfCfjm0+K2uaP478f6NBoHij4r/ABc+IOi2On+D9Z1uPRfOsfDOj+H49Ss9HuI7C8s5tMvNKv8AUvGPiXwz07/gob+yJ+1V+394s+H/APwTu139o34dftKftB2PxO8D+NtJ/aj/AGcfhfH/AGHpvhCw8Pqs3h7xn4quPEKPc3EUsi/2lY6TcxLHsezwyOQD3T9tL4HftcfGO3/YY/bg+CPwt8NaL+1d+yHqXjfxlqX7JvxG8deHtQ0XxRo/xv8AA2meDfin8OYPihody/goeO/D+naelv4R8WecvhsXNxf6nDfpNDZ2d/8AR37F37f3gP8Aa91D4g/DjVPh78Q/2e/2k/g3/Zg+MP7OXxg01NM8beFrbVkX+zvE3h++hC6f428BanOTDpvirTY7WSRZLC51LR9Jtdc8PTarg+Mv2nv25/DPw5+DPj7S/wDgm34l8Wa74si+IkXxt+D+h/tMfA+Tx98FrjRfEUGm/De70zWJ76DwP8UrDx1okV5r2qW/hnXLXUfCsd9pVpeQ3VzbarDD5F+yT8Ef2lviP+3J8Vv+Chv7S3wi0f8AZouda/Z08PfstfCf4EWvjjw98RPGU/gix8fD4n6v8RPin4j8Gyz+EY/Et7rK2uk6FpOm3mo32l6L9p0rUntjpltc6wAfiJ8Dy/jL/gif/wAEbf2cdXurux+GP7U//BQfTfg98Z/Imkt7fxJ8NT+1P+0P4vv/AABcTpLbrFJ4v1vw1oUdqzTSNu02XZYX/MNf00ftS/tX+Cv2I/Ami+Idc+Bvx58bfDnSPCXjDWdY1H9n34V2fjDwr8JPBXww0fSb7UL7xwU1zw5p/gvw/BoV3NPobKrWbad4d144s4NJG/8AKv4E/wDBL/45eKv+CKnwD/Y8+I0sH7Pf7XHwP8beKPjR8LNfudY8O+Lrb4X/ABp8N/tEfFD4j/DPXLrW/Aup+LdFnstX8K+KUsb/AFDQbzW7zQbHxNc3LaZearpc+gzdV8ZfjN/wVR+Lf7Lfxu/ZU+JX/BMe/wBT+Lvxd+B3xT+C7fF/4WftIfA1Pgbqd14+8C+IfBQ+IkFp4w8UaZ4p8LabA2o3Gsf8IXrRuNckjt7azS8hm1WzSEA8f/4KK+F/hn/wUU/aQ/4Iv+F2OrWfwj/bK/Z5/wCCgmtaVLq2n2sOv6RofxC/ZH+GXxI+HmvXulLdXlnB4j8H69H4T8WQ2a311a2/iDQbZDc3MMe9/nD49/tLeP8A4sf8E59G/Z5/aFkeD9rf9iv9vj9k74D/AB8gupjJc+K49M+JEI+HHxfspHiia90b4o+E7FdUt9WI26xqmn6xqtsiWF/Yb/0g8O/sZftD+HfjF/wQM1mfwTaX/h79hr9nL43/AA1/aW8Q6f4r8Jmw8CeKfEv7H3w4+EvhuCysr7WbHXvGFprnjrw7q2lW954P0fXI7OGFNS1j+zdNmhuX8w/4K1/8E2PjV8cfjP8AB39o39krwxp+u+K/E/i74R+Af2q/Bba34T8NL4r+G3wy+JXhn4n+BPitBceLtb8OaNceLPhzdeFbzwjeXUF1qHjDVvCHiLTdB0ezm0rTL+CgDk/+Cs3wn139ob9rK4+GnhS31GXxx8OP+CbPxo+Pfw7vrNDLdaF4/wDA3x4+GnijwteeHJQWk0jxBrOq+ArXwm2pwpbtNBr1tYTXMltNNEvrfxm+Mml/8FDfDH/BK74K2MEV54Z/ar1PRv2o/j/pOm3LPYaf8Ov2efDFj4q8VeAdfjRo5RpOvfGi/wBH8Gx3EfztqnhuZbZ0CNcwfaNl8DfilP8A8FWNZ/aZvfC91afBvT/2B9N+AOieLG8ReGp7XVfiDe/H+b4ka1py+GItTbxZZS2uiQ6bt1W40WHRbhYZIV1Ka58m1h+aP+Cbf7AHxI/Za/aG/aU8YfEW2t4/hx4V/tj4K/sXwQajol6NI/Z48WfFnxz8evEkJtNL1O/utKmn8YeMNF0WaHVrPQ9Rmm8J3M32B9HfRJEw5XzNWdpys/8ADDlav5NJxv57n9m4TjjhHBeH3Diq57lT4j8I+CcDxDwNhqGOo1MViOJePcBnmT5xhcLKjWm45zwlxDieB+L5YHmVXD0slzarWpUpwrQq8N/wT3/aBtv2fv8AghF4H+PmpWyWc/wl+D/x7v8AT9OvGMi33ijwp8Xvil4b8L6XMHih8t/EXim10mxMEqf6LJqXkSSTCNpX+Lv2Vb74U/slfHH/AIJKeMfC/wAY/hr408UfHj4N+N/2YP2pNP8AD3j7wp4n8WWPxE+NviSb9oPwJ/bthomsX2oTah/wvXxhq3g2/wBX1OONrG00/T9NheQXVtZxe6eH/wBhH9rTUv2FP2fv2I/FHwljsfDes/t1at4t/aT1CXx78N7vT4P2Y9L+MOtfFKPU0srPxZdPrFz4yubjw+2m+H9NTWtY02bR3/t3R7D7RE9t9t/8FBv+CeXgX4ofsteONO/ZX+BXwj8EftJ+EdV8GfEn4Ja/4H8F/Dv4ea6njnwF4t0nX7fTYfEq2vh2ytP7a0q21bSIjrWrWuiw397Z31/Iq2aOiSlyxtH4IQ3Vm2uVyt8oxXrdI+qr8V+GeW8YcbZVjOJsHiMu8bPGDxPlmuY5NmuS4/Icp4SzmGecJcH5vxFjPrlarhsLlGN4x4i4rw84yp1Hh8uy7NZQq0qlKMs34x/8pnv2Nv8As0b9ob/0+6bXX/8ABaT/AJRhftZ/9ij4P/8AVpeBa8i/aO8J/tnWX7Y/7I37X/wu/ZC1H4yP4P8A2ZfGvgr4nfDqw+NvwZ+H134L8dfEOfStRvNAPiDxl4qWx1waBcJd2smoeH7fWNJvhbh7bVCkiNJb/aos/wBtf9tn9hL9rn4M69+xJq/wJ+JOueHPh1YfCnw3qv7QfwN+IA+J13N49sta8URQax4c8Q2Gg+EP+ET0zw5Z3Uj+K9U06LWjrUcOkvLc2FzAab/iq0ryba92Vn+7it7W3X36dD88ybBYalxT9GriypxHwPDJODJcA5fxPVn4g8D08xyjEYHxezvE4yWIyGpxDHPpYXC4LMMJmOIx1LLKmCo5XUlmlTERy+hiMTS/T+08L2Xjn4JWvgrU3mg03xf8KofC+oTwBDPDZeIPCS6TdSQ7wVEscF3K0RdWXcoL9efxt8A/8Ed5fg8tjY6N471Lx/pGmxRW2n27y6d4SKW1vhY0vIY4Z2dyozPJb3w8+VncBC+K+vfgz+0P+3fd618NfAfj3/gml4m+Hfg8zeGvDXin4lXH7WP7Ofii08KaPDHa6fqPiiXwp4c1i41/W4bCCKS+bSNJWfUbhR9ntt8xGf0sr8b8Y/AfgXxzy7K8v4zed4f+yKlepgsXkeYRy/FQWJVH6xRqRxOExuDr0qnsKf8AFwc6lO0lRqU1Uqqf8s8e+HODwfEGExnENDhjN8bS+u18sxOR8X8N8W4ahh8RioupHEVeEs9zbAUa05UKU44bMnDEqCVWnSjTnzS8p+Enwo8L/CbwvaaH4d01LOeS3t21S5Lm5uJ7oRKZYxclVZreKVpPIUY3A+Y++Z3c+rUUV+ncNcN5JwhkWV8NcOZdhcpyTJsJSwWX4DB0aWHoUKFKKWlOjCEPaVJc1WtU5VKrWnUqzbnOTfBGMYpRjFRjFJRjFJJJJJJJWSSSSSWiSSQUUUV7gwooooAKKKKACiiigAooooAKwPE3inwx4K0W98TeMvEeg+EvDmmiJtR1/wATaxp+haJp63E8drA17quqXFrY2omuZoLeFri4jEk00cKfO6Id+vlv9ryWy8NfCG6+MEuv23h3WfgBqVz8W/Cl3qN7p9to994htfC3ifwSPD+oWeqQzWOtXPiTRvG+saH4W0WRrW4uvHGoeFpNNvrLUrezuYwD6HTxN4bliuZo/EOiSQWWh2Pie8mTVrB4rTw3qa6g+m+ILmVbgpb6JqCaRqz2OrSMthdLpeoPBcSCzufLdN4k8OwX0Wmz6/osGoz2llfwWE2q2MV7NY6lqMGj6deRWkk6zyWl/q91a6XZXKRtDdalcQ2ELvczRxN+R/w68KWfxN0P4++Bfg/4j8H+M9cv/hB8P/2O7rUfBnxn0zxj4N8N+FfENr8SPiH40+P2oeHdM/4QbwzrOg6cPjPN4W8F6Z4d8Dz6xY+NPB/iL4daDc+HvBk3iXVdN6C7+Gvxnu/i5YWetaVfa78QtA+EPwI1a60BPEWiDwdqsXwQ/a0+HfibUrn4falNaaeNBsPHXhnwVdeJNP0HxddPqmkatqn9j3955Nt/aFyAfqxdazo9jcPaXurabZ3Uenz6tJbXV/a286aVayxQXOpvDLKki6fbzzwwXF4yi3hmmhSSRXkTNJPFfhaQI0fiXQJFk0/VdWRk1nT3EmlaC9hFrmpJtuSG0/RpNV0uPVr1c2+nSalYJeSQveW3mfG2t3vxA8T/ABttNc1r4Sa7AdO+AvxCsZfhPdav8MtetviXbX3i3wZb2+larrF/dXHh3R7JL24jviz69a3DW+m3iXOn6lBNDZ3PB6Z8G/FHw18X/C/SrC48LaDr+rfBz9sTx98TbPw94Oudf8Gy6h428d/s5anqXgHwhptprfgC4g0rQbd9N8M+ENUa80XUtW0bwfbXmpWFtqGq6lNbAH6O2l3a39rbX1jc297Y3tvDd2d5aTR3Nrd2tzGs1vc21xCzwz288LpLDNE7RyxskkbsrA1ydz8Rvh7Za5deGbzx54MtPEllb3Fze+H7nxRokGt2ltaaa+s3VzdaTLfpf28Fto8cmrXEssCRwabG9+7paq81fGn7OOh6PZ33w5n8L/tN6T4msV8NWA074T6jr/izUNctdG/4R4FNDufDuofH7xjbWOr+HtOG24WfR9Z/sm40+Z8OLbzk8f8A2mdYsPBHjn9obRtK8X6T4P1Lx34dh8d6z/wmmpfCnwfrfi+6134S6b8Jh4U+CF1448P6pqnjqePQvh3b3Gt2EV94bt7fXtVk0S18VQ3OpPDpQB+qCappj3FlZx6jYvd6lY3WqadapdwNc3+mWclhFeajZwCQy3VjaS6tpcd1eQLJbwSalYJNIjXlsJOE1n4y/CDw7aaNfeIfit8N9CsfEdkdS8PXms+OPDGmWmvacGVDf6NcXuqQRapZBnjVrqxea3DMo8wbwD8a2fh3w/4O+LPwg1/WPi3/AMKyf4cfBzSLD4aad430220Xw1d/DP4gX3hs/F3wJ4zm8XeN5PEnib4h69rXgDwrr1vqFrrGj2/w5k8O+CUfQdetk8W2fjP8+PG+veOfgDY/Bfw5o/jH4WReIP8AhnD4e6Dquu2vxv134SRXOh6FrXjPTrLQ7Hxd4Z8S6To3xPsNI8UReNta0vUreZ77wi3iy8s0trC21uG/1sA/f/UvE3hzRdAn8V6z4h0TSfC9rYpql14k1PVbCw0C20yREkj1G41i6uItOhsXjkjdbyS5W3ZZEZZCrLmhB468E3OmHWrbxj4VuNHGhReKDq0PiHSJdM/4Rq4aZIPEX29LxrX+wpnt7hYdW87+z5GgmRbkmJwnw3JpviCT/gn98Ntb0fw3ol5rPgX4W+C/i7p/h34f+LdK0hPC958O9AX4j+G/D3gDXIfBPxp8KeMtY8M6to+i+EbG71jwzrWheLmt7zxJKkN5NbWZ8U1j4W+LdN8DfFzSfFC2VjNZfAix+MGoXdh5/jHU/ENjdfHLxx8dPiTpt7KfB3gqw0zx144uNR8daHa3HhXwjY6b4Lute0rWPC+go2lWejwgH6taV4s8K67LaQ6J4l0DWJr/AEoa7YxaVrOnahJe6IbprEazaJaXMzXGlG9VrP8AtCEPafagbfzvOGyq+t+NvBvhqJp/Efi3wx4fhj1CbSXm1vX9K0qJdUt/D9z4suNNaS/u4EXUIPCtleeJprNj9oj8P2lzrMka6dDNcp+fv7Mnwf0rwl8adJ1zwz8U/BHinStB+E3jTTr3Q/h9448Oa/NLceIPihca1omjeII0gTW/Edj4Q8MXOh6PD42urfw9da1q2n215rFt9pvJYpvlP9rz4c/HQeEvGXjTx94b1q30/wCInxR+KPxQ0jQvDl1pev2nguLUf2NPjJ8JdK8I/ESz0HT9Tii8RaB4T+HXgW6h8baR4iuPCN54q+I3iDwHBeajNpvhvW/FwB+4N5rejadFqE2oavpdjFpEEN1qst5f2ltHpltc7/IuNQeaVFsoJ/Kk8mW4aOOTyn2O+xsQT+JvDdrq7aBc+INEt9dXTJdbbRZ9VsItWXRoJDFNq7abJcLeDTIZQ0cmoGEWsbrseYMMV+RHxq16TQvHP7R/h7UPG+rah4k+IJ0/wR478Oa74m8HeD9V8W6eNB8N3nw6uv2cPg1NqUvxC1vTvCNl4puvD663ofiiHU/iJ44bxzZJZ6xqWj+FP7K9z+JvwZ1/SvHfibxPpHw9+JXiLwu3iuX4jm9t4vhVfeJo/F2h/BaD4OWFy/xR8V/H2x8cyfC+bwzp8Oqat4Vk+H+seNtS1ubVd+tvoOpTeFZgD9B5vEOgW2nWWsXOuaPb6TqCQSWGqTanZRabfJdwG6tXs76Sdba5S5tlNzbtDLIs1upmQsg31mah478D6RpA1/VvGfhTTNBa8XTxrWoeItIstIN+6NKliNSubyOzN40aPItt5/nNGruE2KcfEXxCm+xfAH9mPULTS/Eeq+M/h34S0P4jeFPDlv8AAD4rfG7w74m1u0+Afiz4eReFfEkfw707yPCj3s3xCFzY6lresWJhutPEiWd1axXklt5dr1teXXguPV9N8R33w71Xxp+0B4T8d+I/EWvfAb4o/AbQPhl4sk+DeheBNGk0aL4mX2iQTeGYLP4e6ja+JNchuPFUMuveK9Oh+waalzbTAA/Tbw94w8I+L7O51Dwn4p8OeKbCzmNtd33h3W9M1uztbhYkna3ubnTLq5hhmWGSOZoZJFk8p0kKhHUl1v4t8KXjRpaeJ/D109xeW+nwJb61ps7zX93FdT2tjEsdyxkvLmCxvpre2UNNNDZ3UiI8dvKU+ZPgrpfjjUfB/wAS9J1f46eC/jkNS0qax0q98OatbanPoWo32l6jbGz1C8s7y4tLe1vN9vNBHJCs2+O5lLvHtRPDvBPgXXvhb4N/ZO8BTfAOLwNqHhDXPhFpHjDxTok/w4DeM/Fngz4U+LNFu41h8LaxdXl7b3F9Jq95puueKLjTVC3WbyOxuNRmRAD9CIPGfg+4eOODxZ4ankmuLW0iSHXdLleW6vp0tbK2jVLpme4u7qWO2tYV3SXE8iQwq8jqlULb4kfDu+bxAtl498F3beE9XsPD3ilbXxToc7eGtf1S7hsdM0PxAIr5zo2r6lfXFvZWGm6l9nvby6uIba2hkmlRH/NOz+CPxH8EteaxqXgHwZ8Nr340ftHfB/4naXrHgbSvBl1r/wAII18UeBvCkPwZ8QW1pZz6Tr8em+FvCHhvxNJ4k0CbVPCtz4uv/Hlk6W1no/hXxD4wp6n8MvCz+FtR8HR/FnwTa+Kvhp4i+HvwY8BeEfFEvhj4Za6/w9+G/wC0Z8OfiHq+t+NprnxZq1z8Q/FWsad4L/tDw74qXS/CdrqDXusXNn4Zg1XxnrF/cgH620UUUAFFFFABRRRQAUUUUAFFFFABRRRQAUUUUAFFFFABRRRQAUUUUAFFFFABRRRQAUUUUAFFFFABRRRQAUUUUAFFFFABRRRQAUUUUAFFFFABRRRQB//Z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0" name="AutoShape 103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yfooor9QPy8KKKKACiiigAooooAKKKKACiiigAooooAKKKKACiiigAooooAKKKKACiivQvDur6v8Mdatr/AFjwFoGrT3Npb31tpHxH8LXN/p11YSu/kXkOn3clg01rctHKiXUTtFMI3WOQlDhN2Wiu+iva/wB40rvV2XV2vb7ji9Nk02K9gk1e0vr7TlfN1a6bqNvpV7NHj7sF/daZrMFs+cfPJpt0uOPL5yPt74Yfs5/CL9qPw/q3h/8AZ217x14Z/aQ8P6FrHiSx+BPxQ1Hw74os/jHpGg2t1qes2fwf+IXhvQPBjS+P9N0e0n1RPh14j8F28uuWcN2+g+J765sZ7OvOvjt4U+G+q/Dn4RfHv4YaB/wgdp8SLvxt4N8ffDOHUb/VtF8J/Ej4dt4cutR1XwVqGsXFzrbeCfGfh/xf4f1mw0fVbrU7zwvrkXiLQxrGoaZBpMgrfsUReMp/2wP2YIvh8Lo+MT8efhWdENoDvSZPGmjvcSTkAqunxWS3UmqtMPsyaYl211i2EtYVJOVGVWEnSnBTdpP3VKnzKUKkbuLjdNSlF35fehNaM3pxUasaVSKqQqOCfL8TjUUXGVOVlJStJOKkrX92cHqj5jdWRmR1ZHRiro4KsrKSGVlIBVlIIIIBBBBGabXvf7VepeENZ/ah/aR1j4fPYyeAtV+Pfxh1LwRJpihNNfwhffEPxFdeGn09Vyq2LaNLZNaKCQLcxgcCvBK2hLmjGVnHmjGVnurpOz81ezMZx5ZyjdS5ZSjdbOzauvJ2ugoooqiQooooAKKKKACiiigAooooAKKKKACvZP2evgzq/wC0R8bfhn8D9A1rSvDut/E/xVp/hLSta1xbt9J0+/1IultNfrYxT3jQGVVjYW8Msu512o3Sm/s7+DPC3xG/aA+Bnw98c6gdJ8E+PPjF8MvBnjHVVu47BtN8LeKPGuiaJ4h1AX0xWKyNnpN9d3Iu5WWO2MfnOQqE1+43wJ/a4+Omh/8ABUzwB+zNpPhL4a/BP4PeFv2krn4WaZ8IPDPwR+Fukz6H4P0LWdU0bTo5fF2oeDrv4gXWt6vpdva6pqfipfFCXes313JrFnNBbXcMY5MTXnTjUjSjF1I4epW5py5VFRTSaXJNzlfXlso2XvSV0n14ahTqSpyqykoSr06KjCHM5Sk02m+eChHlfxJyld6Rdnb+fDxHo0vhzxDr3h6eeK5m0HWdU0aa5hV1huJdLvp7GSeJZAsixSvAZI1kUOEYBgGyKxq/oV+FFt8OPgX+yzbfGzwx8cfhd+z98Tvi1+0z8fvCfj34weO/2b9R/aO17S7bwHq+mDwv8LPDTx+EfG+gfDmx1HR9Vl8X68uq6Tba34y/tSwNnfyad4feCPxPUvjv+wL4d/bR8H/FBLbwn4w0DVv2d7zR/HnxE8KfAO5h+E3hX9re+tdasNJ+Ougfs2eMJtBt/EPhvSI4fDut694F26RpV/4nutX1rR7S3uY4YKzjjZSc1GhUmoKolKKn706VlJO9NU0pSuoclSpN2+BNpFywcYxpuVelBzdNuMpU/dhVXNFpKo6jcYtc/PTpwV/jaTa/KX4OfC+4+MvxC0X4eWvjj4bfDmfW7fWrhPF/xc8X23gXwFpo0TQ9R1x4tY8T3dvdQWE+pJpraZo8bwOb/Wbyw09Cj3SuvmB4J7+46V/Qx8Ofhd42+Mv7bv7E3ib9ofxz8Ev2uf2ePjF4V/aUtfhV4q8KfC3w34A8KeIofhp8M/Ht74k8P+Kvh3aeAPh5q2n+IPB3jBvD2pBPEGk6hHHM9hNo+tXsUMyw+HfADT/jJ4P/AGGvht4+/YT+Duh/FL40eIvip8T9I/ad8Z6R8HfC/wAdfi38NrXR/wCwpfhL4V0zwz4j8OeMZvCnw68UeGX1rXtR8Q2XhtrXVPEFtLYXus2ctjb2tyfXNdoNyVJJObhShOc8TGSnVnTjOLToOLjKjFqpy00nKTaf1PTeaSlVbagp1ZxhDCyXJShUlCV1iFOMo1mpU+abajFX/Fiiv6WvCPia+8bfEv8A4J9/GDxbongbUfiPrv7B/wC2h438SamPhv4A03TdW8a+BdD+OK+G9Z1bwjpXhqx8IXd/oc3h/S/JWbQmhM1iGmidmkLfF3wr+Ofjr9sn9nT9t7w1+0PZ/Dzxq/wh/Z/tPjL8MfE+nfCX4YeBfGHgrxroHxG8E6E0mkeIPh94S8K3Uml67o+u6hYeINN1L7fBfQtEYxAyOZCOMm9XRioxdONRqq3KLqYiph1yL2SU0pU3JuUqb5WrK+gng4qyVWXNNTdNOkkmoYeniPfftW4NxqKNlGaUlq7O6/HiON5XSKJHkkkdY4441LvI7kKiIigszsxCqqgliQACTX6seD/+CNf7ZGt+ENF8bePB8HvgBpHiK2W80e1+PnxS0jwBrdzaSJHIks+iJa6xqOmSlJojJp+rQ2Gp2rOsd5ZW8h2V8KfszeP/AAr8KP2i/gT8TvHOlya14N+Hvxd+HnjTxTpcNvHdzXmg+GvFelaxqkcFpL+5u7gWdpLJBaTERXMyJBKQkjGv2z/4KW/sPftKfte/HDxN+19+y/rlh+158CviPYeHb/wlN8OvF2m63r3w7sLTw7YafN4Nm8F3uo2uoWUdte6bdXiWWh2U14Lm+mGv6bY+IDqKOYrEVKdalSVSnh6c4Tk69WDnFzi4qNKPvwhGTTcrzlqlaMW72eFw8KlGrVdKpiJ05wiqFKfLJQkpN1ZJQnOUE0o2hFWbvJpWPyj/AGpv2LfGf7J1h4MvvFvxU+A3xJTxvd61aWC/BL4jxfEMaS2hQ6dLct4jeHS9NGj/AGsapANKWUSHUPs+oGEj7DNjzn9nn9lr49/tVeLZ/BnwG+G+t+PdWsIYbvW7u0Nnpvh3w1YTyGOO/wDE/ijWbnT/AA/oFrIUlMB1PUbeW8ME8djDdTRNGPL/AB18PPHvww8Q3fhL4keCvFfgHxTYHF54d8ZeH9V8Na1bDcyBpdM1i0s7xY2ZGCSmHy5NpKMw5r9ef+ChXj/V/wBkT4ZfB/8A4JzfBe8uvBXhrR/hb4K+J37TOuaHM2na38Y/jD8RtIg169tvEeqWvl31/wCEfDmmyWEWi6NJcfYpLe4s7LULe6Tw7pEsdyq1YKjShOFatW52qrjy0o04WcqjhGbclFShGMYzXPKSblFXazjTpTdarOE6VGioJ0lLmqSqTuo01OUbR5uWc3JwfLGDSjKVr+Qa3/wR6/bLtNI1TUfBtl8IfjBqehWz3mt+DfhB8ZfA/jXxxpsEO3zy3hmHULO+v54Cyq1lpH9o30zkJa207sFP5iappWp6HqWoaLrWnX+j6xpN7c6dquk6pZ3Gn6lpmoWUz295YahYXccN1Z3tpcRyQXNrcxRzwTI8UsaOrKNbwf4y8W/D7xLo/jLwL4k1vwh4s8P3sGo6J4i8Oand6RrGl31u6yQ3Nlf2MsNxBIrKM7ZArrlJFZGZT+rP7eOo6Z+1D+yf+zD+3/e6Npmi/GXxX4n8Wfs7ftF3mjWVrpmnePPHPgLTYtV8IfEFtPsooLWHXNb8JRzN4hlhgihMrafp1rFFY6TaqzU69GpThXlTqwrScI1IU3SlCpyymozi51FKM1CSUk4uMrRafNzIdOhWp1J0Y1Kc6MVOVOc1VjOnzRg5QkoU3GUHKLlFqSlFuSceXlfI/Db/AIJG/H74jfB34ZfHCT4tfsv/AA88F/FzRZdc8Fp8U/i7P4K1a/tYJ3guYTa3nhaa0kvLUqj3UFlfXn2aOeAzMjSBR1tr/wAEW/2ktdlOneBfjV+xz8SPEckU0lj4R8D/ALQml6p4k1R4Y2k8jTrO70LT7aSVwpVTPeW8KEhpZo4wzr7P+2/4V13xv/wTo/4I5+EfCulTa34p8TaP8U9A8PaTaCL7bqmratqfgm0sdMszM8SG4vrtreCGIyIJZ2iQZbaK+QfhV/wS4/4KOax8QvCVt4a/Z3+Kfw91yHX9Ku9O8c+JLZ/BGk+Ebq2voJofEdx4ivLi2ezXRnVdRzpoutWYW5Gm2V3eGK3k46eIrTpyqzxuHoWq14xhUpRty0q06ad3WhJpqKu0k7uy6HXLD0Y1IUoYLEV70sPKU6dWd3KtRp1GklSnGLTm0k7ra58Q+KvhJ8RfAPxSvvg1448Maj4N+JWkeJ7XwlqvhrX1Wxu9L1y7ube3tY7mUNJbtaT/AGq2u7XUraW4sL3T57fUbG4ubKeCeT0v9ovwn8XPgh4l1n9mP40Lby+MvhN4ruLy9ddcj8Tf2TL4l8NeHb06Ppeso0yHSpbMadqMlra3AtVv5pWMCXIneT9Fv+Cs/jrwR47/AOCneiyeDfEGkeK7rwpbfA3wR468R6G8E+nar8QPD1xax6+Uu7Ytb3Nxp8Fxp2j33lSSiyvdOuNMkZZrGSKP59/4K/8A/KSP9qf/ALG/wz/6rnwbXTRrzrSwnPCMfbYWeIlGzvGpGWHS5W3dRaqy0avtdnPXoQoRxShNy9lio4eMk1aVNxrSfMlo5J046p2TUrXurfB/iXx3q3iPw74M8INHDYeF/AlpqcehaTbF2Q6n4guYL3xL4gvppGZ7rWNdubWxiuZgI4YNN0rR9MtoY7fToy/f/DL446h8GdB8Rv8ADXR4tE+JvizQda8I33xXubxrzxB4Y8IeJLKfSvEmj/DqzWCG18Jap4l0W5uNC1vxhv1HxMmiXup6Z4evvD0Gqaibrwmiuxwi48rV43u1d2bvd82vvJttyTupXd0zjU5qXMpNSSSUuqSSS5X9lpJKLVmktGgoooqiQooooAKKKKACiiigAooooAKKKKACiiigBQSpDKSGBBBBIIIOQQRyCDyCOQa+y7n/AIKC/td6jc/CS/1r4uTeIdW+B3iPSPFnw48ReIPB/gDWPF+ma5oOn3uk6Rc6143vfCsvjLxnBYadqF1aW9h4017xBYJE0f8Ao263tmi+M6KidOnUt7SnCfLe3PGMrcytK107cy0dt1o9C4VKlO/s6k4Xs3ySlG/K7xvZq/K9VfZ6o+k/hB+1/wDtIfAXVPF+q/Cb4p6z4U/4T+/bVfGmjNp+geIfCXiXU/tE91FqOseCvFOka54Qvr+0murhrG9n0R7uwWV0s5oEYrS2v7Wvxqj+NurftC6rqfg3xT8T9c0+XTNTv/Ffwv8Ahrrnhqe0k0600lUh8BXXhT/hBbFrewsreC0fT/Dtq1qVeaEpPLLI/wA10VLo0W5SdKm5TjySlyR5pR0XLJ2u42S0btouyGq1ZKMVVqcsJc0I88uWMrt80Veyldt3Svq+59cax+3X+1RrXxb8DfG+T4pzab8QPhhoms+GvhrP4f8ACvgnw/4Y8BaD4i0jVtB13S/CngHR/Ddn4F0iHV9K1zVLfU57fw6L3UJbkX17cz6hBb3cWX+zUvwUSXxdc/Fb9or4w/s+aiLbT7XQb74VfD2fxwPE1ldNdDVrHWpbL4g+BrvTY7No7KWKFxqFtfpPKCYJLdRL8t0UOjBQcIJUrxjFOnGmmoxk5RilKEo2TlKycWlzSas3carT5lKbdW0pS5ak5tOUoqLk2pxldqMLtSTfJFNtJI/R34+/tnaRpviz4HaL+yPf+L9C8Afs6/s+eJPgB4a8YfELRfDn/CX+OoPiMnjBfiv4n1Lw7G2u6P4es/FCeNdU07Q9Kju7/UNF0+GC9/tCHUpAln8XeAPjB8QvhhovxL8PeCddGj6T8X/BE3w6+IFqdO0y+OueEJ9X0zXZdKE2oWd1NpxfU9H0+4N7pklnfBYDCLkQyzRv5nRShQpU4ciipLS7klKUmpyqJydtWpylNaWUm7JBOtUnLmcnHfljBuMYJxUHGKvonCMYPq4xSk3YsW1nd3jSJZ2txdPFDJcSpbQSztHBEAZZ5FiVykMYIMkjAIgILMM17N8Pz+0d8NtattX+F6/GnwL4g+028ltqHgaLxv4d1SS5hfNtsn0NbS4mkV2IjQl87mUKQxBwvhZ8afif8FLvxhffC7xbd+Errx94C8R/DDxhLaWelXo1zwH4tS2j8ReHLmPVrC/ijtdTWzthLPapBfQmFGtrqFsk/bVv/wAFg/8AgpDaafbaXa/tPeILexs7S3sLWGHwR8Ko2gtbWFLeCJJ08CC4BjhjRRJ5plYje7s5LFVfrDbVOlh5wa19rVnFvbeMaFRW3Vr9n5FUvYK0qlWvTmndeypQlbXdSlXptO3ZaP01/TH9pLVfi946/wCCM8/jH/goToi2n7Qmn/GDw7pX7LXiPx7o9roXxq1/wpNfeGpdUfWraW2tNbeKfw63j43p1S3tbnWNI0rRNd1m2u9Rj0bWL/5d/bQ+F3iH9vX4OfCf9vv9n3TL34ha9oXwv8G/Cb9rn4b+G4n1fxv8NviL8PtIOl2vjmXw7YxSandeCfF2i2yXdtqNpbzxabYWNpdXTnfrQ0T8pPjJ8f8A41/tC+IYPFXxu+KHjP4na7Zwy22n3ni7W7vVE0q1nkWWe00axkcafo1pNIiSS2ul2tpbyPHGzRkopFX4P/HH4v8AwA8WReOfgt8R/Fvw18VRxG2k1bwpq9zpr3tmTuaw1W1RjY6xpzvh307VbW8sXkVZHty6Kw5KWCq0oxnCdKNeNarVUIxksPGFZQU8PFfEoPkjNTUU1UXNyWbi+urjadaThONWVGVGjSlOUovESnRcnCvJ25ZTXPODi3rTfK5qSU1W+HHwY+LPxe8Y6b8P/hl8OvF/jfxnq12llZeH9A0K/vb7zmYB5LvbCIdNs7dSZb3UNRltLCwt1kur25t7eOSVf0l/b/ufCf7O37PX7N3/AATx8P8AiXSPGPj/AOEGs+LfjD+0vrfh2+j1Lw9pXxq8eQxWdp4A0y/iRIru78A+HTcaRrVxGXR5ZbASraakmp6bZeQeN/8AgrJ/wUN+IXhy/wDCviD9prxVaaTqkL2+pP4O8NfDz4c61qEMsJt5UvfE3w88H+F/Et0ZYS0crTas7yq8m9mMjlvzxmmluJZZ55ZJ555HmmmmdpJZpZGLySyyOWeSSR2Lu7sWdiWYkkmt1Tr1alOddUoRoyc4U6U51Oao4uKnOc6dLSClLlgobtScnZI53UoUqdSFD2s5VoqE6lWMafLTUozcIQhOr70pQjzTc9IpxUfekz9xv+CgkskP/BMb/gkdNDI8U0XhX4vSxSxO0ckUkd34OZJI3UhkdGAZHUhlYAgggGvo34WfGL4gf8Faf2P7r4E2/wAX/Gfgz9u39nHw1e6n4RttP8eaz4Y0H9qX4a20VrBdaX4qs7fVbDSdT8Z2qQWVleatqiSSQaydO1+4u00jxL4qOjfgj4+/aI+MvxQ+G3wq+EPjvxvdeIPhz8EbPVrD4XeGZtK0Cyg8KWmuPayapFDf6ZpNlq2p/a2srXMmt3+pSxLAkcDxJlTyHwz+Jnj34OePPDPxO+GHijVPBnjzwdqSat4b8S6PJGl9pt6sckDkJPHPa3VrdW009lf6ffW9zp+o2Fxc2F/a3NncTwSc6wEvq6jzQWIpV69ehUtzRi6lWc1GaaTcJxkoVYpecbuMWb/Xoqu5cs3h6tChQr07qMpKlRp03ODTaU4Si50pN+UklKSNDwRo+q+HvjD4R0DXdNvdH1zQ/iXoGj6zpGpW01lqOlarpnii0stR03ULO4SOe0vbG8gmtbq2nRJoJ4pIpEV0YD7d/wCCv/8Aykj/AGp/+xv8M/8AqufBtfGfxP8Ajr8UvjJ8VL742fEXxJBrvxQ1O/0jVdR8VW3hzwr4dmv9U0KG0t9N1O80zwxomjaJc6jFFYWguL6bTXutQeFZdQlupWd2yvi38WviH8dfiL4o+LPxX8Ry+LviF40vLe/8TeIp7DSdLk1O6tNPs9KtpDp+hWGl6RaLDp9hZ2scNjYWsIjgU+XvLM3Wqc3XpVpci5KFWnOMW379SdCXutxjeK9lJXdnqvd3tzOpBUalGPO+avTqQlJJe5CFWPvJSlaT54uy5lv72iv5zRRRXQc4UUUUAFFFFABRRRQAUUUUAFFFFABRRRQAUUUUAFFFFABRRRQAUUUUAFFFFABRRRQAUUUUAFFFFABRRRQAUUUUAFFFFABRRRQAUUUUAFFFFABRRRQB/9k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1" name="AutoShape 104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5T6KKK/UD83CiiigAoopcHAODgkgHHBIwSAehIBBI7ZGeooASiv3S+D/8AwTn/AGOdO+E37JGsftV/F/48eC/jB+2Jqd3YfDzwf4D0Lw/Bo+mPN4k0zQdEg10694T1u/s0uo/EHh27n1O4urWB/wC03SCzWG0e5l/LX9q/4Baj+zF+0L8UPgffXN/qcPgfxLdWGh63f6dJps/iHw5cBLvQdaFswMZ+3adPAZmtXltPtaXMUErrHxzUsXRrVJU4OfNHnacoSjGapzdObpyatNRmuVuLOirhatGEak+XllyXUZKUoOcFUgpxWsHKDUkn0Pneiiuo8I+CPGfxA1ceH/AfhHxN41142s96NE8JaFqniPV2s7XZ9pu103R7W8vWtrYSIZ5lgMcKsrSMoOa6W0ldtJLdvRL5nOk27JNt7Jat/I5eitfX/D2v+FNYv/DvijQ9X8N+INKn+zapoev6be6PrGm3GxJPs9/pmoQ297ZzeXIknlXEEb7HR9u1gT0fgr4X/Ev4lNqKfDr4eeOfHr6Qts+rL4M8J694oOlpeGZbR9RGiWF99hS6NvcC3a68pZjBN5ZbypNqcopczaUdHdtWs9nfbXoNJt2SbeuiTb030306nC0V6h4U+CPxn8eWN3qfgb4R/E3xppthqNxpF9qPhPwJ4o8R2Fnq1okMt1pl1eaNpd7bwahbxXNvJNZyyLcRR3ELvGFljLdR/wAMs/tOf9G6fHb/AMNH4/8A/mfqXUpp2dSCfZyin91/NfeNU5tXUJtPZqLafzseD0Vbv7C+0q+vdL1Syu9N1LTbu5sNR06/t5rO+sL6zme3u7K9tLhI57W7tbiOSC4t540mgmjeKVFdWUVKskKK7DRPh54/8S6Br3ivw54H8Ya/4X8LRtL4n8SaL4a1nVdA8OxLCblpNd1ixsp9O0hFt1M7PqFxbqIQZSQg3Vx9JNO6TTadmk72e9n2dtdRtNWumr6q63Xddwoor3f9nX9mz4uftU/EF/hf8FdAs/EfjGPQNS8TPp99rek6BAuj6TPY217cG/1q7srPfHNqVmiw+d5shlyiEI5CnOMIynOShCKvKUmlGKW7beiS6t6IcYynJQhFylJpRjFNybeySWrfoeEUV1PjnwZ4g+HPjTxb8P8AxZaR6f4p8D+JNb8JeI7GK5t7yOy13w9qVzpOq2sd3aSS2t0lvfWk8S3FtLJBMEEkUjxsrHlqaaaTTumk01s09U/mS002mrNaNPdPswooopgFFeo/Dr4JfF74uWPjHU/hh8N/GPjzT/h9oj+I/Gl54W0K+1iDw3oqLM5vtUktIpBArR291LFCN1xNDaXc0ULxWlw8Xl1JSi3KKkm425kmm43V1zLdXWqvutRtNJNppSvytppOzs7PZ2ejts9AooopiCiiigAooooAKKKKACiiigAooooA1/D9npmoa9olhrWp/wBi6Pfavptnq2seQ91/ZOmXN5DDf6n9mj/eXP2C1eW68hPnm8ry1+ZhX9V/7UH7ROqfsPWH7PPgz4K/si/AL4+fshax4L8I6T8A/Ht7Y2vifVvEPxeuLa6uBqsOsWo1aCPxFqN2lnqvlpokWs6/crqN7Z+JIbtpYdK/lO0LRr/xHrejeHtKjSbVNe1XT9G02GSWOCOW/wBUu4bGzjknmZIoUe4njV5ZWWONSXdlVSR/Qr+054p8FfsD/CP/AIJ3fsteM/E0PxB+Mf7NPx10L9oz4oaD4Y028TQtP8M6t4k8R+LX0mHUtQ2Q3uqqdaax0tlRTewWU+qXdvpUV3a27+Zj4RqVsJBp1W3Wvh7ySlH2bbrc0HFwcJKFNSk7WrNJXPRwM5U6WKmn7KyotV/dbjL2iSpcsk1NTi5TcUua9JNuysdn+0P8Mfh/4i8efDnxB/wUz/4KH6n8OP2n1hsfEPgX4afCDwZ5/hX9nePV72w1jRYry80bRtZNlPa3ttYXNzqeo3WiajOdOtpv7d1Wx0+DWX7j4q/tO/trfAv4l/CP4FeJfgx8Av23vi347tYtS/ZJ/ae1XwnaSXHijwTrltbyaiDYab/Z9pDqdjBHb32uanp/iXQ7Ky0iS21jU7vVrK4i1NvnD9tf/gnD+0B+11+0Rq37T/7Kcnhb45/Bn9om40HxLovi3TvGnhvSz4RnOh6No19pHie31zVLK7ji0qSxLL/ZsF9dWVup0q8sLbUrM203pvxQ/aG+Cf7Jfx5/4Jg/A3xV4/tfG3/DFWieK7b46fEDwhE2v2vh/XfiJ4ZttDTw5YS2sktzdWPhq5ikn1fT7dJb+18PppcK2Z1SKbTY/OjGnUhh1Fwxc/Y1ZzwqpwgsNKNJzUYqjGFWjF1kqMqVSb9rzapyTZ3uVSnOtKSnhoe1oxhiXOcvrMZVYRcpSqynSqS9k3XjUhFeyUbK0XY+KP8Ags/8P/hR4M/ae0DVvAy+GNA+IXjn4c6D4k+PXw18IXllf6J8PvijJEsOoWkM+nxw20VxrFoIby7tzFFcXM0LeIJ4k/t5M/m38DfjP45/Z7+LHgj4xfDnU5NM8V+BtbtdXsiJJUtdRtkby9S0PVI4mQ3Oj67p0lzpWq2pOLixu5kBVyrr9lf8FRf2b9b+Bn7S2u+OX8T6N4z8CftL3viL49/DTxJpKT2r3Phrx1r95rn2DUdNume4tLnTH1SKCGbzJINRsHtL1BbTy3OnWP5u17OEjCWCowcvbQdJRbknaS1Tg4yu0o6wtK7SjZtu7PJxUpRxdWXL7Kaq8yUXs004zTWl5aTvG0W3eKSsj+kP/gpR8BfDv7dPwP8AhP8A8FG/2WvD13rOueKrbw34J+MngTRrZr7XotYnvLXw3p091bWigz654S8R3Fv4O1mZIAL/AEa40TW42TSbB7l9v9oPxPpf/BJX9gzw1+yv4A1KyT9rT9pHSp/Efxc8T6TOBqvhLSNSt/sOsXdtf2pS5txYWzyeBvA0ySxAzW3iTxRarDfJKLj1T/gh9Z6z+zX+zd8Uf2h/jx8Qrb4d/AH4leMfCmi+ANI8S5h0678RjVW8KXHjG3fEt1bJr2q3umeGoPKt0huodGm1W8kXTrOG7j/LX/gs58F/i38NP2z/ABn40+Imt33i/wAMfF9Y/Ffwy8VzKFs18M20NvZHwVbxRk29lJ4HkMemi2hI+1afPpuuTZudXuMeRQSqYqOWzqKeFwk51KV73run7OUMPJ25ZfVXNucU25JRvFKLPVrN08M8whTccTiqcIVGuW1FT5lLERSd4/WVBcjsrNys23r+jn/BMX4veL/gN/wSI/a1+MPgNtMHjH4f/FXxh4g8PtrdidT0sX8fhD4TwH7bY+fbG5ieKZ1ZBcRsWKtuJUA/ER/4L2ft4EEE/BcgjBB+HN1yD1GR4mBGc4yCD6EYFfeP/BKjxz4A+Gn/AASd/an8d/FPwDb/ABR+Hvhn4teL9R8WeALqDTbm38UaSvg74UxS6bLBq8cumyoZJY5yl5G8R8n7pbaK+fh/wUr/AOCVuRn/AIJgeFCMjP8AxSvwjBI7jI0njcOMjBGcjkClGFOWJxznlzxjWKl+8XsfdXs6fufvJRf97TTXfccpzjh8Eo49YRfVYvkftfefPL3v3cZLy3u7bW1PwR8c+MNY+Ifjbxj4/wDERtW8QeOfFPiDxhrjWUH2WzOseJtWu9a1M2ltvk+z2pvb2c28HmSeVFsj3tt3Hlq1Ncu7K/1rWL7TbMafp17qmoXdhYAIosbK5u5prWzAj/dgW0DxwgR/INmF+XFfZP8AwTq/Zzk/ai/a++EPwyubRrrwvb64njXx7mMvAvgnwa0es6vbXJGPLi1yaGy8NJIWXbc63b4O4qD785wo0ZVJLlhSpubWmkYRu0umiVkjwoQlVqRhH3p1JqK85Sdr/e7s/qE/YJ+H/wAI/wBlr9lT9nH9lf4vWsdv8SP24tJ+I3iLWtEvIrNRfXWseCW1m/0TW0uLlbm2Fj4D/sLwwkcUE6ya6jWxSKW73N/IZ+0l8F9Y/Z2+PPxW+CeuGR7z4deM9X0C3upRtbUtGSb7V4d1gDYmE1rw/c6ZqsY2LhLxRtGMD+t/9tv9gb9rb9oH9sD4U/tCfCf4o/Cfwr4R+BcXg1/hr4d8R6h4mttQs7/RdUh17xHNd2mk+F7/AE5Y9b1BF0yWNbyX7To9laQTiNR5Kfnx/wAHCn7OQ0Px98Kf2n9Bsh/Z3jnTH+Gvjq7h3sg8S+HIZNQ8I31yRGY/P1Xw8+p6d5hkBEPhq0iCHOa+eyzFQWKjetGc8whOpWgm37LERnKcI6pWToy5El9qFke7mGGm8LL904QwM4U6UrfxaE4QhOWl7v2sedtpe7O5+W/7H3/BNj9pb9tPTdU8U/DbS/D3hn4eaNeT6bffEX4gandaJ4Zm1O2hE91p2kix07VdW1i4s43ja/msdNfT7AuIru+huMQH9zv+CZv/AAS+/aN/Y0/a6T4k+Ob34e+M/htf/Cfxp4eHjL4f+KDf2lprt/rHhuWz0260rXLHQdcdriLS7x1utP06/soTEY7u4tpSqN5Z/wAFGvEOt/s0/wDBKj9if4KfDHU77w1pXxJ0LwdJ401Dw+0tj/blq/gOPxp4htLzUrBoCo8S+K/EA1W+t94/tWGG7imWW2FxHXgn/Bv78X/Hdh+094z+EL+IdVu/APij4TeIPEEvhy7vri50ux8QeG9d8P8A2HVdPtJ5JIbC5e11nVba8ezSE3qzQ/a/O+zQGLXE1sZisDjMRCdGGHtWpxoum5TlSpycJTdXnXLN2k4xUXFJJO97qMPSwuGxmEoShVlX/czlVVRKEak0pxgqfI+aCTScuZS1utrHxH4n/Zj8f/td/wDBR39o/wCCnwzv/DWm+LNX+Nv7QGtWt14svr/T9GW18PeMfEeo3yS3OnaZq10s728bC3RLJ1eTCu8a5YfRXgD/AIIO/toeLotWl8S6r8I/hj9j1rVdH0i28Z+KtWkvvE6aXfz2C6vpNp4d8O628Wk6p5UV5pLao1hqVxZXdtNPptqZAle2/wDBPzH/AA/H+NGf+ii/tadf+wp4qr4Y/wCCqfxi+JXij9vn45HUvGXiNYfhv47PhvwHa22tahb2/hLT9As9OitT4fjgniGl3M13E+p3N1aCK4lv53neVmWPZ0e1xdTERwlCrSowjgqNZznS9rJNy5GorngtdNXeyTtq7rmVPCww8sTWp1Ks3jKtFQjUVOLioxndvkk7q7tbdtX0R1ulf8EXv26NS+MOu/CafwP4f0iy8PWNlqt78V9U19oPhTc6VqLTLaXGla+lhJqep3Z+y3ZutGttDOs6Ytq0mq2NjBPZTXVb9qb/AII/ftU/ss/DW9+LurXfw/8Aid4C0VUm8Uap8MdX1nU7vwxYs/lNq2qabrWgaHcy6NbzYivtQ037cmn58++jt7NJbmP9Y/8Agsd8ZviXpP8AwT9/Y8stL8X63pzfF/S/BF38Rb3T9QuLO98Uxw/CrTtansNUuIHSa4sL/V9ROo31q0nl3U9tAJ1kiDI3nH/BFDVNV8Z/sd/t6+AfFGq6lrXhCz8OG20/QtQvJrqx0yHxV8PvHtvr6abDcNLHZLqaWNo9wkCJG88IuChmZ3bCONxzwscdKdD2casaU6EaUr1F7aNGc/aObcJOTbjFRaStdvY3lhMH9ZeDhCvzypOpCtKpH3JOk6sIOmoJSio2Um5KTd7Jbnx5/wAEm739tL/hXf7XVj+yvqHwWt/DieE/D83xHj+LS69/aGnSXmj+N00nXvBJ0KzuEuNVtdM0/X7eez11n0Z5pdMlltpPLkDfD/7J/wCwl8bf2zNF+LWrfBpvC1zcfCDR9N1bWNC1vU7+x1rxA+sWmv3WmaV4XgtdK1C2vdUvW8O3dpFFf3WmWwuriyjkukSZ5I/16/4IIf8AJMv+CgX/AGIHgT/1H/jFW5/wbvX02mWP7ZGo26o09hofwvvIVkzsMttB8SpkD7SDtLIM4IOOhFaV8TUoTzapShSU6MsDyycdZ+0jTT9o7+9ZSai9LIijh4V45ZTqTqOFVYu8ebSHI5SXs001G7Sct7vsfLHhP/ggb+2X4h8MWWs6x4o+CfgnxBqGnrqEPgTxF4t12fxLAHjaRLS9k0HwtrGjRXYCOJhb6pdwQOjpJcbo5Av5SfHn4CfFP9mn4l658JfjF4Zn8LeM9B8maW1aaG8sNR0273mw1rRdStme01TR9QSORrS+tnZS8c1vMsN3b3FvFsv8f/jH4n+O9l8a9V+IniyX4lXfjmDxGnica5qIv7K9utc+3m2sJPtA+x6VC88lvb6TbiPTorE/YUtltSYa/br/AIOLNLsY/ix+zR4gS3jTVdW+GvjHTr+7VFWS4s9H8Q6Vd6fC5AyVtp9c1N4wSdpuXx1NdEK2Lo4vD0MRUpVo4qFaS9nSdP2UqUYyaTc588GpWTl72iemt+eVLC1cLXrUKdWlLDzpJ89RVFVjUbjdpRjySTV7RvG2mu5/OTRRRXpnnhRRRQAUUUUAFFFFABRRRQA+OR4pElid45Y3WSOSNikkboQyOjqQyurAMrKQVIBBBFft54Y/4LV+INN8OeAn8a/sn/An4q/Frw34V0zwB4v+Mvjq1S/8VeOfBGlpLbrpkhh0SO90m/vrS5vBqM82sa1otzf3l5enw75d5NZH8QKKwrYajiFFVoKfI24+9KLXMrSV4yi2mrXi202k2rpNbUcRWoOTpTcOZJS0jJOzunaSaTV3ZqzSbV7Np/0p+MP2Ob347Qfsd/HD9g7wh8X/AIO/Ar9qXWLg/tM+Cfhj8S9Vi8NfDixj8Y6Houuai1hBq9nZWkENg3i+3+zW1gdHjXQbNbbQ7Al7Sbi/jx+3Z+zv+xX8TvF/7IHwV/Yn+C3jz4M/DvxJeaR8UZvidOfFviH4n+M7O3s47jVv7b1Sx1w2VxoV2txYefrsXieSSWOWGzs9CghEEn4e+DP2gfjz8ONF/wCEa+Hnxt+LvgPw4J57oaB4M+JPjLwvoouro5ubn+ytD1qxsfPuTzPN5HmTHmRmNeVXl5d6hd3V/f3VzfX17cTXd5e3k8tzd3d1cSNLcXN1czM809xPK7yzTSu8ksjM7szMSeOGAlKXLiKntqNPnVKClVjN803KE681UvUnShanCT1SXNpI6546KXNQpqlWlyOpJxpSiuWCjONGDhanCrNOpOK0bdvh0Pp79sT9q/xz+2R8adW+LvjOxtfD9t/Z2n+HfBvgnS7qW70XwP4R0lHGn6BpkskFr5+bia71HULwWdmL3U767njtLS3NvaW9z9in9m+3/aj/AGgfBvw21vxJpPgzwKt0mu/EbxZrOsadolvo/gzTJ4X1WOyvNTnggfW9X3x6NokKmRhqF9FdTRm0tbp0+TaK7vZKFH2NBqiow5KbUeZU0lZNRbV2t9Xq9XfW/F7Tmq+1rJ1bz56ib5efW7TaTsntotForaW/aL/gsB+174V+Jnjnwp+yh8CJdPsP2d/2Z7eDwzp9v4cnifw/4i8ZaVYRaLNPZSWzyw3uj+DbCF/Dui3ImmW5vJde1BZbiG7tJ6+vfgZ8Qvh//wAFP/8Agnfrn7M/xk8beFvC/wC0p+zlb6fcfCvxj4013TtCGvw2VhcWXgy/m1XV7pGukv7CG58EeNljaSSNV0rxHOj3VxbrH/NBRXK8vpqhQo05ypzw841KdeylP2l71JSTa5va3lzxbSd+ySOpY6br1qtSKqQrxdOpRb5YeztaEYtL3fZ2i4SSumr7tn9Rf/BMj4f+FviL/wAEz/2qf2ZPG/xT8FfCPxR46+NHjrwlPd+J9a0B7nRprXwx8MoLu8XSLjXtLbVLaK70y5tFltr2O2nljk8m7YRsR4wf+CF3wxHP/Dwr4QnGTtXQPDhY+gX/AIuz1PQepr+duio+pYiFStOjjXSVeo6soLD0ppScYxdpTbe0bdvK+rr65QnTowrYNVXRpqlGft6kG4qTlqoJK929dfwsdp8SfCUHgH4i+PvAlrrVp4ktvBXjXxT4St/EVgqJY6/B4c1y/wBHh1qySOe6jW01WOzW+t1S6uUWGdAs8ygSN++H/BKbVfh/+yL+yB+1T+254t13wovxEv8AQNS8H/Cjwzda1o58S3dtoiiG3W30Vrg6p9k8VfELUdI0+6C2422fhhr5x9k/fL/O3RXTicP9ZoqhKo1Fypuq1HWpGElKUN1yqbSu1eyurO5z4ev9Xre2jBSkozVNNu0JSTUZ7NycE3ZO13Z30O01T4j+P9Z1PUdY1Lxp4outR1a/vNT1C5fXtU33N9f3El1d3D4ugN81xLJI2ABuY4Ff0Kfsf+PfC/7aP/BK746/sjfEnxtoFn8UPg7cXet/Cq68Z+JrDTLy/wDMkvPGngJLW+1q7t5Lgp4jtfEfhG8MMs32LQb6zgkRIpo0k/m3opYnCxxEIRT9lOlVp1aVSMU3CdOV1ZaXTjeLV1o/Kw8PiZUJzk17SFSnOlUhKTSlCas9bOzTtJOz1Xmf08fDPX/gX/wVJ/4J/wDws/Zb8Z/Gbwv8G/2mP2fBo1poJ8aXkMEWtReEdJvPDGm6jbWl5qOltrej614Umt7XXBpktxf+H9btxcvYSWyWaX/t/wDwTt/Y1+Bf/BPX473Gq/GH9rH4PeKvjh8QvCviDwd4I8F+G9Wt7PT9I0G1Nv4j8S6rq93qtyl3a3lwmgWttZyara6FZo0dxYWc+q318kMP8jFKSSSSSSSSSTkknkkk8kk8knrXJPLZOFahTxc6WGrOcnRVOnJxlN80lGo/eVNy1cLXs2lJXbOqGYQjOjWnhYVMRRjThGq6k4qUaa5U5U17rqcuineydm4uyR+/P7BnizwrpH/Ba34x+JtV8TeHtN8Nz/EH9qmaDxDf63ptpoVxDf6p4nNhNBq9xdR6fNFeiSNrOSK4ZLlZEaBnDAn83f8Ago7qem6z+3R+0/qmkahY6rpl98VtcnstR027t7+wvIHS12zWt5ayS29xE2CBJFI6EgjOQa+J6K6qeFVPEfWOdt/VoYfl5bK0Jc3Ne+72tbTucs8Q54f2HIkvrE8RzX1vOKjy2tsrXvfXsf0i/wDBYbxl4P8AEX7DX7AWl+H/ABZ4Z17U9I0LwpHqum6Nr2lapf6W8Xwe8P20qahZ2N3PcWbR3CNBILiOMxzqYWxINtR/8ERPGPhDwz+zp+3baeJfFfhnw9d6to2hR6Xaa7r2k6Rc6k6eCPiJG4sLfULu3mvDHJNDHJ9nSQI80SPhpEB/m+orH+zo/Ung/auzqe09pyK/8dV7cvNbdct77a26G319/W44v2abjTVPk5nZ2o+yu5Wvf7Vrb6eZ/RR/wQs8XeE/C/w1/byi8TeKPDnh2XVvA3ga30qLXtc0vR5dTnj0D4uiSHT49RurZ7ySMzwCRbZZDGZoQ4Uyxhr3/BA/xh4R8KaF+2SPFPivw14ZbUfDnw6j09fEOvaVorXzw2nxIE62Y1O7tjcmHzoRN5AfyjNCJCplj3fzk0U62Xqr9d/euP1x4Zv3E/Z/V1BK3vLm5uXXa1+oUsc6Twj9mpfVFXS95rn9tff3Xy8t/O/kbOhMq+INHdmVUXWdPZmYhVVRewkszEgBQBkkkADknFf0F/8ABwd4v8JeLvHX7ME3hPxV4b8UQ2Pgf4gw3kvhzXdL1yK0lk1fwq0SXMmmXV0sDSqjtEJWUyKjlAwRiP526K3qYZTxGGxHO08NGtFRtdT9rFRbburctr7O/kc9Ou4UK9DlTVd0nzXs4+yk5bWd+a9t1bfUKKKK6TAKKKKACiiigAooooAKKKKACiiigAooooAKKKKACiiigAooooAKKKKACiiigAooooAKKKKACiiigAooooAKKKKACiiigAooooAKKKKAP//Z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2" name="AutoShape 105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meiiiv9cD+ZworpvBfg3xP8Q/FvhvwJ4L0e68QeLPF+tad4e8O6LZBPtOpavqt1HZ2VqjyvHBCrzSr5tzcyw2trCJLi6mht4pJU/qD/ZO/4JF/sXXfgq90/wCJ/jTRP2iPivpmLPx/H4D+J91a+G/h5r0yHdoFjYeB9bsNXW502RJoGvfFsrS6pPBLcroelxE6fD8Nxt4hcPcBYWjiM6lja1Su70sFluHjisX7LnVN4irGdWhQw+HVSSpxq4ivSVWo3ToKrOE4x9fKckx2c1JQwipQjDSVbEVHTpc1m1Ti1Gc5zcU5ONOEnGPvT5U03/KtRX7J/wDBRb/glTrv7Llrc/F34LT6745+Bu/d4itNREV94r+GM082yF9Xms7e3XWPCEzyRwWviFbSG50uYpY68jFrbWNS+Nl+GXw0/Z18PadrX7RHhy78efGDxNp9rqvhv9nOLXtT8LWvgnw3qdmLrS/FXx21vQpLbxLo2ra5bXFtqPhf4VaDfaJ4rbSHh8Q+L9X8NWN7oula905Rxzw/xBlOCzbI8RUzWOPnOjhsBhY0/wC0vrFGMJYnD18NWq0YYSWFjUpyxFbF1qGFpwq0J/WHDE4aVaMVk+NwWJq4bGQjhnRSlUrVG/Yck21TnCpCMnVVRxkoQpxnVk4zXs706ij8a0V+unw9/Yv8J/tv/szeNvjT+zR8L7/4TfFz4P6y2heJfhjY+JPE3jD4d/Fi2i0e31sz/D/UvGd9rPi3w744js52S48Naj4h8Q6Vez/2XHbXOlnXIfsP5Gujxu0cisjozI6OpV0dSVZWVgCrKQQykAgggjIr08m4iy7O6uZ4TDOpQzHJcVHB5tlmJdBY3AVqkPbYd1lhq+JoTo4qg1Ww9ehXrUakVOnzqvRr0qXPisDXwkcPUqcs6GLpurhq9Pn9lWhF8s+X2kKc1KnP3KkJwjKLtKzhKEpNooor3TjCiiigAooooAKKKKACiiigAooooAKKKKACiiigAooooAKKKKACiiigAooooAKKKKACiiigD6K/ZP8AiToPwm+PXgvxl4o1jV/DXh82HjrwhqvizQIJLvWvBdr8Sfh74r+HDeONMtIP9Ku7zwS3itfFcNpZY1C6bRxBp7LeyW7Df0TX/j9+wX8edN17wzrcfh7xloUNhrGja1ol9/bvw9+KPgDXES90vVdOvbZ4dN8dfDPxxpixXdjdRsm9dksTaP4k0oHTflav6n/+Cd//AATi1TxH8DfCWoftr+G7Hxd4d0/WP+Ex+B3we8WWV2mufDLT9Ziup9bbW9Vt7uy1OHRPHN1c2ev3vwi1H7X4c0zVbCDxDqOn2vibXPEenr+ZeIfEGQ8G4atnmerD43A5tg6eR47I6lOlVxebUaE8ZWw6y+lUtTq/V5ZjilmFLFyhhZYXERqxxFHEUKWGzD38jwWNzWpDB4N1KVbDVZYyjjIylGnhpzVKM3XlH3oc6oU/YSpJ1FUg4unOE5VKH6IfsSftwfDD9tr4bvquii10H4h6HZwW3xJ+GN9cx3N7olxcL5Dajp3mqja34P1WTeunaqsI2Fjpuqw2uoRtC/5wftB/8EOdK+Jnx4u/iB8Nviyngn4deNdeuPEPjvw54gstV8S+JtG1HUb2S+12bwfq1xdyLq8WsXE008Fv4luoJtHuZpZGv9YtjFZQfpx4s/Yc+Bryab4p+C/hfQP2cPi74VjMngb4pfCDwxovhu90i6RTix8UeGdNh07w98QvCGpr/oXiXwp4ot54dY0qa4gtNQ0fUTaavZfJPxU/4KrL+ytqN18N/wBq/wCAHj/QvixY2QuNL1P4Xvomu/CT4l2KySW8XivwZ4h8Ta7oet6XouoSRiWfRdR0zV9Z8MzSyaPqk93qFnI838icN4/O6OfZjjfBmePw0swpVKeJ4ZxssvxOPwtCUuaFShHFznQzTBYapPmw+Mgvr2X2nTx9NYeaxWO/TsfRwk8HQpcVRo1FQlGVPMKSrwo1JrRxm6SjUw9WoklUpP8Ac1tJUZc6dOj9tW1p+z1+wD+zdMIFsvAHwi+F2jS3U8kkkVxrXiDVp8FpJZZGt5vEnjfxdqZSCCPKS3+oXFvZ2sdnYQQQWv8AB/498Tr428deNPGSWEOlL4t8WeI/E66XbkGDTV17WLzVVsICFQGGzF2LeMhFBSNSFUcD9Q/20P2i/Hv/AAUS8GR/Fbwbq2o6do3wWttQv/Hv7L4u4r6+8E6I13JbW3x38PX1paac/wASvDU1hd2mieO76fS7fWvhNfkSSWX/AAhfiWTXk/JCv6Z8F+CMRwxhM7zTO8dVxfFmc4uMc9oVakqlTLqlGVWvChWqTblisTifrTxlXGqU8PiadWhLBVK2HticT8BxXm9PMKuEw+EoxpZbhKT+pTjFRVeM1CEpwitKdOn7NUo0Wo1KcozVaMKn7un+t37GXwd/Z3/bP+BHj39nD/hE/Dnw9/bG8J6bqPjH4PfEtNT1m0j+Kmn2E11qVz4X8TWd1qlzpD31iLqbStQm03Tra4i8NS6T4ktNPvZvCPiFtQwP2Ff2JtG8UeKvit8Yv2tNPufBX7Ov7LV5rtp8WbDXGu9MvNf+IPh1F8z4ahLWWC/Nxps81pPr9lp8p1S+uLzQPDGmQyXfiiG6svmX9h34SfGj4x/tM/DPw/8AAjWL3wn430TXLTxdJ4+toDcWvw+0LQrq3k1bxZqkBKW97Y2sc0dgui3jpZ+Jr3UbPwzcFo9YKt+xf/BSvwN4c/aJ+F3xk+P37I/xFu/E2k/D3x3a+E/2w/h/4YuLy10TxZq/wztnsdC+LDaKhjh1pfC1pdy2114isI77QNf8NWdtr9jfOngW/unz4mzLG5NxNjOE8JxJiMJl/GTweJq4+bxeMxPBmLx2NpYKvQo4ycpU8sw/E1COJp5AqlVwy7OqVR0MPSw1eFSi8voUcVl9LMqmAp1a+Ve1pxox9nShmtOjRlVhOdJWlXnl83TljXGKdfCSjzzlUg4z/ErxToeoftL/ABw8Vj9mn4B6rpGjatfPL4Q+FPw60rxD4quvD/hfT0t9OsbrVpTPrV499cxRwX/iTV7i6i0r+2r67azSxsGtbSH0bxL/AME7P22vCHhi88Ya9+zl8QbfQdPtJb++msrfS9Z1CzsreJp7i6udC0XU9Q12CC2hR5rmSTTVW3iR5JiiIxH17/wS61XVdB+Bv/BSfW9B1PUND1zSf2YbnUNI1vR7ufTtY0m/tdF+IU9rfaZqVo8V5YXltPHFPb3NrNFLFPFFMjCSJGXxv/gm18fPjBo37bXwOtz8RfG2qaf458ZQ+EPFul6r4m1nVdP8QaR4htLqxmj1azv724gvWsrh7fVLOadHls7+xtruF0khBr6DH5/xHgp8V4XIaWTLAcCYHBc1POHmmNx+bxWR0c2lBY+GNpfVavsZewWJxNLMqlWsnXrX55JcVHBYCrHLqmMlivbZzWq2lhfq9GjhX9clhlJ0XSl7WPMuf2dOWHjGPuQ2Tfw/8MPg38VvjVrkvhv4S/Dzxf8AETW7eFbm8sfCehX+sNp9q7MqXepzWkL2+mWjujRpdahNbW7yjy1kMhCn0Xx/+yF+0v8AC/xj4H+H3jb4N+MdK8b/ABJjuJfAvha0tbXX9b8TCzlWK8TTbHw7d6tM81ozK91byrFcW0B+0zxx2/72v268L2b/AAh8Hf8ABcCL4bX994Ll8N+M9IuvDl54WvJ9DvfD66hqXxAvxa6Ne6bJbXOmwWSajPY2sdpLF9mtcwQlFzXhH/BI2f4gePNU/a++Isfie68RfGLwT+zvqei/CjxJ4/8AE813D4a8QeLxrtzBqH9t+JJ76HQ7Uat4c0ltR1JtsNvYteC5Jtri5SXzsV4jZssDxJn+GwuU08lyCGSUYYXF/W3j8Zi+IMoyXH4OtVxtOtTwuCweFxGeYeGKj9TxVWdDDVpQnSnUg4b08iw3tsBgqlXEyxeNeLm6lL2fsaVLBYrFUasY0pQlUrValPCVHTftacVOcE4ySd/z98U/8E7f22fBnhm58X+IP2cviDBoNlaSX97Pp9vpeu31lZQxNPPdXmiaDqep63aQW0KPLdSXGnRraxo73BjVGI+e/hV8Gvir8cPEv/CIfCPwD4m+IPiNbZr2fTfDWmT37WNijpE1/qdyoWz0qwWWSOE32pXFraedLFD53myIjftX+yR+zR+2z8FP2mfht8V/F3xr+H134Yj8X2P/AAtFr39prQNfbXvBuqzGz8UHVNOn1y8PiC6i0+6uNSsIbqOeU6xa2N1BNb3UMN3D6D4T+JP7Pfgr4m/8FLP2X9P+OWi/swa98aviRYa/8NPjdo8sEXhi2smI1vVPCUfiDR7m1sdB02G51XVtKjjGq6XDb6P4k1uDSbq01KwitpsKniTm9F5phMH/AGDxRiMNl+XZjQzHh7DZpUwWCo4jOMPleZf2ll1HEZpj8R/ZeHxMMztga3tsXhoVYqhh+R1FayHDS+r1Kv1zLqdSvXoToY6ph41asoYWeIoewrzhhqMHialOWHvWhyUqkoNzqX5X+PHxU/YX/a2+CfhbUPG/xO+BnjHwx4Q0lLaXVvEbHSNX0jSo7u7t9PtZNTvNA1PVYtPSe+u7W0je8aFWuLiKIHe6gyfDD9hL9rz4y+F7Pxr8OPgL441/wnqUP2nStfmh03QNN1i13Mou9Fn8Sajo41i0Z0dEutMF3bu6sqSMwIr6h+PP7Ef7Uvw3+CXi/wCKHhj9o3wn+0b8BrVrE+Prn4TfGDxB4p0+1t/t9lcW194p8NXMiaZqFrY6hLpt9L9lu9autNZ4tWurW1tLSe+g+2/jxaeBv+CgVl8HfFn7O/7dPw9+CS+Hfhl4f8Jp+zb8R/GWq/DOLwp4h0cMtw+kWthdRi8u38600WS9sNA1C2mtNF02bS9XvbCSC2s+jEcf5nTwWXV8NmfDmOw2JzDMcLmXEWFyPiGtlmSPB4TCV8Ngcyyehja2ZYTH46detKFXF43C4alh6MZyi51acZZwyXDyrV4ToY6jOnQoVKGBqYzAwxGL9rUqQqVsPip0o4erRoqEU40qVSpKc7JpRk1+C/xU+D3xQ+B/igeCvi34H8QeAPFLafBq8WjeI7JrO6udKuri7tLbU7Q7nhvNPuLqwvbeG9tZZraSa0uI0kLwuF/Sv/gnV8Lv2e9T+AP7Znx6+OPwbsvjVN8CtC8D6t4d8Naj4j1nw7btBqMPi+fVbaG60ubyYJ76TTNO3313YanJbQ2pS0gTz7gT/F37XPwU/aF+A3xVTwP+0hqWq694ui8O6bdeH/El94q1HxnpuueDvPvbbTLjw5ruqSNenRra9t9StI9OuYNPuNPuobqOXTrbzFaX9Lf+CW2s+AvDv7IH/BRHW/ij4QvPH3w903w/8NLnxb4N0/VZ9DvfEOjpZ+PxcafbavbXFpc6fI5ZJBdQXEc0YjJjLPhW7+OM1r4jw6pZlhMf9dnjcdwpGWL4YxdfBLH0MbxJlOHxNHK8VHHUq9BYyhVq4WPNj6co+0lCrXprnkssow0IZ7LD1aPslRo5i1SzCnCq6M6WAxM6csRTdGUJ+ynGNR2oST5VKMJaJ+LD9s7/AIJ55Gf+CYmg4zz/AMX68Tn+fhbH518KeHPg58Tv2jfHfjS8/Z9+BvjPV9EuPEmsarZeFvBmla14p0zwJour6ndXmieHb/xG9t5KRaXYSw6ba32sXFrcaglp9ocGRpAPutf2jv8AglKGBP7AHxBOPX46+MWH5HxUAfzr0b4Q+MdX8K/8Eh/2qPEPw41fxF4Da4/at0aHS5tB17UNO1qw0PVIvhbCdIm1vTprS+uY201o7C+JlVL6JXWdGjldD51DHVeHMN7bKeGuKcqx2aZvkGRUZ8bcQYvOcC5ZtjnhvrFChDijPpp4O/PWhB4CdZTpwVeSUlHaVGOOqcmJx+XYijh8LjcZNZRgaWFrJYajGpyTm8uwS/e35YN+2UXGTcE7X+E/iF+wF+2P8K/CGpePfHfwA8b6N4S0a0fUNY1iBdI1uPR9PiAafUNWtfD+qarf6bYWqZlvL29tYLWyhV57qWGKN3Xxz4O/AP4y/tAa7eeG/gz8OfE/xC1bTreK71SLQLHzbTSLW4keK2uNY1W5e30rSIrqWOSO1fUr21W5kilSAyNFIF/Uj/gjz488beIfjj8dvDPiHxd4k8QeHNa/Zh+Jd/q2ha5rWo6vpWo39nrHhC3tb66sdQubi3lvYLXUNRtI7p4zMtpqF9bb/Jupka54P8Ta78F/+CMGq+KPhvqt94U8UfF/9peXw14v8SaBczaZr82hwWdxF/Za6xZvDqFtZS2vhG3tJLeG4SJrTVdXtyvl6tfLP14vjTiXLsbj8gxFDI8XnSzjhTK8ux1Chj8JlnLxNDMKsq2NwNTG4vFN5fSyvFScKGPj9bc6MU8NabM6WVZfXo0cbCeMp4T6rmOIxFGc6NXEXwEqEVGlWjSpU0q8sTTV50ZeySm7VND8+fib+w3+1z8HtHvPEPxD+AHxE0Tw/p0L3Opa9a6SniLRdMto0aSS61PVfDNxrNhp1rEiM0tze3EEEYHzyLkZ6vUbb4Mf8MHaDd23wa8e2/xx/wCF3Twah8cJPC2vJ8PL3wh/ZmsOng+38YNqjeHZdbWT7FMdFj0tNQVbO4uDNsjdpft7/gkV8QfH3iHxb+1L4d1/xx4v13w9D+yh8SNVi0DWfEmr6poiarFqfhy2i1NNKv7u4sV1CK2vLy2ju1gE6295dw7zHPIrctrbMf8AgiT4PBZiB+17dKBk4C/2R4pfaB0C7yWx03Et1OawxnE2cRznDZFnEcNUxWW8X8IYZY3I6+OyrD4qlnmBzbEKOJwdatjqlSlQeEcauEni6tDFOcJSdN0kpVSy/CvCVMZhnUVPEZZmc/ZYuFHETpzwdbCwvTqxhSipT9qnGoqUZ07SSUlLT4Z+Gf7EX7Wvxh0my1/4d/AD4ka94f1KJJ9M1+bQ20HQtTt5ESSO503WfEcmkaZqFrIkiNHc2d1NBICdkjFWA4741fsy/Hv9nS50q2+Nfwt8UfD4a4bhdGvdXtoJ9I1aW0WJ7u307XNLuL/Rry6tI54JLq0t7+S5t45onmiRJEJ/UP8A4K3/ABA8e+HdU/ZL8M+H/G/i7QvDVz+yd8PNSuPDmi+I9X0rQZtSku9Ys5dRl0mwu7exkvZbO1tLR7mSBpTbWltAGEcKqHaxfax8Sf8Agjx8HLbxlrmqeILiH9suw8MaZqetXs2pahpOkXVp4stxaWV7fPPPFb266pfeREZGjhjnaFFWBUjXXA8bcR1cFwxxBi6ORrJeJM7jlP8AZ+HoZgszwVOtLMKdLEvMamMlhcTOnPAp1aCyyipxqNQrQcVea2U4CNXMMFSnjHisBg/rSrznR+r1pR+ruVP2CpKpTUo1vdm8RNppc0Gmz88vhT+w3+1r8bvDUHjL4YfArxt4k8KXiyPp/iGSDTtB0jVY4naOSXR77xJqGjwaxCkqPC02lvdxCaOSEv5sbovivxO+EvxM+C/iibwX8V/A3iXwB4ohgiu/7H8TaXc6bcXFlMzrDf2LzJ9n1HTpnjlji1DT5rmyllimiSdpIpFX+iP/AIKR/sv/ALUfxU+M3hvw/wDB3x34D8E/BT4Z/Dvwf4Y8BeBrn426H8PY9IeytHN3fN4UuNS0+S3udq2emWeoPDI0mkaRpkVvOsUAij+dP2/vDfijTP8AgnZ+y3YfHDxj4M8bftBfDT4t6z4HudZ0bx3onjzXpfAOvaP451WwF9q+n3t1d3kMVh4a8F2N3cTGUiaw083k7XlwWl4uHvE7E5tieGatTEcOYnDcT4v6s8ly2eKlnuQ08RhcXisFiMfXniquGxsYvD0sNj408FgPq1fFQdOdaNNqe2N4fhhqeYRVPHU6mX0vafW66prB42UKlKnVhQgqcalJv2kqlFurX9pCm+ZQbuvwkooor9pPlAooooAKKKKAPsD9gJfh637Zn7Oo+KX2D/hDT8R9L+0/2r5f9mHXBBdnwaNR87/RzYt4z/4R8XQuv9DMBcXn+jebX9Rf/BTP/goHD+xn4F0vwx4HtbXV/jl8SNP1CXwil/Elxo/gzRLaQWV3421m0c41CdLt3tPDOjyL9j1DUra8u9SeXT9IuNM1T+LSvurW/wBsrSPjF8P/AAT4M/at+FWo/HHxB8MLQaN4A+K+hfEy6+GvxLg8LPNFNL4T8aatP4R8eaR470lDEhsb7UdDsvE9lKZ7lfEMtxqGqyX/AON8f+G9Piri7hbiTGYevnWU5TRq4PMuHqVbDUZVlz18ThMVS+uYjC4arReKqU4Zph54mjUrYWjSVL2/LOhL6nJc+ll2WZjgKU4YTE4mcatDGyhUmoaQp1acvZU6lSMvZxcsPNU5xjUlJy5LqS/Qn/gnf/wUi/aZ0zxP46179oTxXffEP9m/RLU6x8S/iP45u4re4+FuqakZxoEPhXUILNrvxJqvim+ibS9J+E2j2moalqEUVxq/hyz0nTNB8Q3En70fHf4C/AP9vX4FWOk63c6Z4p8K+I9NTxJ8NviV4YmtbrUvDl9e2wFl4k8L6mA6lXASDVtJuP8AQ9Shik07VLZZoI2tf4lvi58ctW+Jlh4f8HaN4f0f4bfCTwVLeS+CPhX4UlvpND0q8vwkeoeJde1LUZ59W8Z+PNZght4dc8Z+IJ5tQuYLe303TYdH0Cz0/RbL6Y/Ys/4KQfG/9jD7Z4e0GGw+IPws1S7e/vvhv4ovLy3tLDUZf9fqnhLWLYT3Hhm/vCFGoItnqOk3+PPu9JlvlhvYfkON/B3Msyr0+MeC6eE4Y4qwdelWwuUZfOjgsPOhQSjSnPE0WsHSzqSvLEOioZZUptYOc68qVTMsb6eUcUUMPCWV5tKrmGXVYShUxVdTqzjKeskqck6ssInpBSbxEWvaxUOaNCl7D4Y/4J2/tr/s5ftbeBLPw74R1G50rw1420/VbT44abCR8KG8AxXaReJdZ8Z6vPL9h0XQJ/Ck+q2XjTwb4kkW71TSZtW0GKx1+xv4G1L82vjE3gl/i58U3+GgRfhw/wARvG7fD8RJPHGPBLeJtTPhQRx3JNyiDQjYBEuCZ1XCykyBq/SP9sb/AIK6/Gv9qfwXd/DDw34Y0/4KfDrWozD4t03QfEN54i8S+LbJgA+iat4pl0zQFh8OTkZvtK0zRbF9UjLWWqXt7pcs9hN+S1fqvBGH4yr0lm/HFDLMBnE8BQy36llco1PaUsPVq1njMxrU61fDTxNSpVn9Xw2EnLDYOFTEzhUcsbKjhvnc2nlUJfVsoniK+FVadf22IXLyynGMfZUIyhCooJRXtKlWKnVcaacbUlOp+p3gz9rb4P8A7MX7F+q/C39m668R337TPx4iih+N/wAVr7Qn8PDwN4ae0kEng3wNfveTXc01hBd3GjWWrWqITe3/AIk8VQ3VheHwxaaX8+fsOftca9+yD8ZrTxf9mm8QfDXxXbp4U+L/AIFYQ3Fp4q8FXkpW4lisLsixn17QPOm1HQnuDCszNfaHc3VvpOu6qJfjSivUjwbkbwXEGBxVGrmEeKMRXxOd4jHVFVxWLnVjGnQgq0IUvYUcupQpUsrp4eNOOAVKE6HLW5qsuZ5rjFWwVanONB5fCEMJCjHlp0lF3m+RuXPKvJyliJTcnWcpKd4Wiv6Jv2PLT9lbUdR/4KdzfCPxP40079mvxT+z3Dq19NJ4Wkg8V/DnRNYs/iIfFGhaLpN/cXJ8QR+Grc3Nz4akmcyXWntYaZeyXd/a3V9d/M3wD1r/AIJrfsl/EXSf2gNN+Pvxa/aF8X+BYNS1PwF8NLP4Oah8PoP+EnudOutP0+61/XNfu5tOnhsReSSxSWl1bizu0h1EW2qfZV0y7+Hv2d/2qtd/Z48B/tF+BNI8H6J4mtv2ifhncfDXV9R1a+1K0ufDNncaf4h086ppcViyw3l0i+IZbhYLzERns7UFvJa4hm+U6+Rw3h/jK+Y8WUMfnnENHJc1hkuCiqGNyp1s9wOE4fweWYx5niJZbWx9KtUnRq4etWwtbL61eEpVOaTmqh6dTOqUKGWzo4PBSxeGeLqvnpYjkwdWpjauIpfV6arxoyglKM4xqQrRg0o2SXKfqj8NP22fBVx8Gf8Ago5Y/FOfVbP4oftcX+neIPCdhoukTahoiarNqni3UdQ06e/aeP8AszT9N/t2ztbJrhXY2MGF8yWMRv4b+wt+1N4a/Zm+IHja1+JfhS98cfBT40fD3W/hT8XPDOlyRprEvhjXU8ttV0ZJrqwgudRsYpL2yazuL6zjudM1bUkiura9Fncw/EFFfWPgrIng8/wDo11g+Ip4OpjKEK8qaw8svy7AZZgngJ0lCrhXhqOWYSrRlzznDE0/aqSVoLzVm2MVXBVueHtcAqsaU3BS51Wr1sRVVZSbjUVSVerGa5UpU5crW7f6b3fwh/4JZR3s2uW/7Xvx4n8PNJJcw+BLf4F3P/CbR2xy8emnxdeJbeE5L5RiH7adMjtGk+cxqhJHinwd8K/sLeJ2+IGl/GL4q/HX4ZXMfjC8/wCFXeKdL8FaB4s0SfwCvnrp58caFpZn1qPxdL/o8t4miXA0eEb4oJZS29PjOitKXDeLp4bEYefFvFNedZUI0sXVrZKsTg1Qnzr6v7DJKOHm6nwV5Yyhi5VYe7Nt3YpY+m6kJrLcugoublTjDFunV54pe/z4uU4qNrwVKdJRk212P1+m+PH7Hf7LP7MX7QfwX/Zs+IXxK+PfxD/aU0rSfCniTxb4n8GXPgDwR4U8M6cup2001noWqSR6rPrLWGva1DAyLepcXVxZ3E13YW2mGz1TzW0+FX/BK7XTZ6xB+1X+0R4G0/bDJf8Ag7xZ8GYPEHiliAv2m2tfEfhKCbw1byOwfyJpLa+jiVk8zz2Vt35l0Vw0eCYYVYmphOJeJ8Nj8fi543M80p4jKZ4zMqrwuEwVKOKp18mrYCFPC4XBUaOEjg8DhfYRdWUXz1JSes82dT2cauAy+pRo0lSw+HlDEqlh4qpUrSdOUMVGs5VKlWcqjq1qnP7qatFI++v+Cgn7U/gf9pr4ifD22+FWi+ItK+FnwX+GWh/CrwTd+MZYpvFviKz0WSZptf1ryp7ryHuozZ2tvBNdXN3Klk+p3r293qU2n2Xp37A/7SH7N/wx+DP7VvwM/aN1L4iaDoH7QGkeDdLtNd+Hui2Wsaha2mjReKoNVRWvDNHZX4bWbCaxefTNQsriNbxJ/IeKFbn8t6K6a3BeT1eF6HCUJ47DZbhpYKrQr0MSv7QhicBmNHNaOK+s1qdaMq88fRjiKspUpQnKU0oRi0oxDNcVHMJ5k1RqV6irRnCdP9xKnWoSw0qfs4yi1BUZuEUpJpJXbd7/AKqp4F/4I7F0DfG39soLuXcW8KeBwoXIzkp4NZwMdSqs3oCeK5W2/aG+A/hn9gz9pL9l7wxrHjO/8QeLv2l4fGvwuk1nw9FD/avwz0m98FRaPqniXULS5FjpniGfS/Dl7LqemQW7RxXrW0dq0sM8j2v5qUVlHgyjP6usdn3EeaxwuZZXmuHp5jjcHVhSxeU4pYvDygqOXUHyVKkVHERbbqU9IypytIp5rNc/scHgMM6lDEYabw9GrFzpYmn7KafPXnqo6wfSWrTu0foP/wAE3/2i/hf+zP8AGH4i+M/ivd65ZaF4k+BXjrwFpUmgaM+uXUniLXtV8K3lhDPbJc2xgtZLbSb8G7LNHHcC2ilEcUzzw93+y3+01+z/AKl+y98Qv2K/2rpPGfhv4f694zt/iR8Ovin4G0uPX9U8EeKkjsY7q11LRG3zXGlyPp7SwtZWV/Pcxa34gsZ/sLS6dqVl+XtfXX7P/wC0F8E/hj4S1bwb8YP2SPh3+0Faaj4jk8QweJNV8XeKvAXjvTY5NMstOXQbTxR4eF6U0CBrOXUILFNPjY6hqF9PdTXQNmtnycS8K4PE/wBp5pRwOcZhmePxGQYiMcpx+XYLHYLEcP1MVLAY7LKuZ1MNgoV6KxddVqeLrVKOJpy9lKnyucZaYDMatP6vh5VsLQw9GGNg3iaNetRq08bGmq1HERoRqVXCfsockqUIzpyXMpXSa/X7/gnz4I/Y48Aah+07ffAn47fEn4y+K4/2XfiTL4i1bXfhjdfDjwF4f8HpLpNxc+d/bDzapc+I5NQtrBrP/SI7NtMg1qUQM0JeL81tT/aS+GF1/wAE0vDv7LsNzrZ+K+nftB3HxFu7RtHddDTw0+na3bpOmtecYpLlpNQt1+yiITBvMJAjQSPpfED/AIKA6NF8H/HHwO/Zi/Zu8B/su+C/ijDHYfEnVND8T694+8feLNDjjlhfw9deM9etNMu49Gu7e5vLO7tZrS7Y2N9qFpZS2Mepal9s/N6vD4c4LxuKzDM864klnEKtXPMgzXLKOZ43J8Rmqnw/gcXh6NTMp5Hh1lEKdapmGIjHB4GU1ClRpzniPaVJxXXj81pU6GHwmBWFcY4TGYfETw9LFQw9sbWpVJxoLGTeJcoKhBurWSvKclGnyxTP0P8A+Chv7SXww/aR8Q/s/aj8MbrW7q1+HX7Png74deJG1vR30eSLxLo97qlxew2kck8/2q2jju4QLpCIXfcI2cDdTr79pb4av/wTY8M/syWd9r0fxc0j9oiX4lywLpMsWjQeHhp2tQQ3UGuifyzeCe+tttusSzo4kOAiLI353UV9dQ4OyjD5XkWUQli3hOHczo5rgHKtTdWWKoVMVUgsTNUVGpScsZV5oRhTbSgudWd/MnmmJniMZiWqSqY7Dyw1a0GoqnJUk/ZrmvGSVKFm3Lrprp+yXxa+NP7C/wC3dB4L+Jnx9+I3xJ/Zq/aH0bwdovg/4h6ponw8n+JHgLx/LocLpb+IdOstCkXVbC7naWcBLySxaytHttIdNUi0yDVrj4J/aH8M/soeFoPCWn/s2/E74pfFPVQ2sN478Q+N/Bun+CvDLxbdO/sBfCWlmRvEMVwH/tcawusedCU/s5rKYN9pQ/MdFLJuE6WQ1MPTy/O89jlWDdVYPIa2IwFXK8NTqRqRjh6c5Zd/assNh/aN4ahVzOpToclKMI8lOME8XmUsYpyr4TBvE1VH2uNjCtHEVJRcW5ySr/V1Uny/vJxw8ZTvJt3k2FFFFfWHmhRRRQAUUUUAFFFFABRRRQAUUUUAFFFFABRRRQAUUUUAFFFFABRRRQAUUUUAFFFFABRRRQAUUUUAFFFFABRRRQAUUUUAFFFFAH//2Q=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3" name="AutoShape 106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+KKKKACiiigAooooAKKKKACiiigAooooAKKKKACvDE/aJ+Ftz8WtZ+Cdh4s8P33xG8NaRba94i8JRazar4k0zSLw4t9RGhsDeXVmMq1zcwZis0eN7loxJHv8Ac6/BH/goz+zB+xVB+0B8Pf2xfiP+0/43/Yr+JngTXtK8PWnxf8Ea9oGj2viDxzfrFD4b0K9HiSHUdP1CWWy8yy8TaAdNu7LW/D8ot9Xhs7eJ78fScMZZleb47E4HM8RmGFlUy/EvK6uX4CpmXNm0ZUnhaOLwuHUsXLC14e2pOphIVatLESw9SdOdCNZHzvEuYZtlmFwWKyrDZfioxzLDwzSljsZDAyWVThWjiK2Cr1508L9boVXh6zhiqtOnPCwxUacpYl0IS+7tZ/4KSfs4WX7Yfg39iHQtbuvGPxs8UWus3OraZ4aie/t/A50XTpdUuoPFzRxM2lyx2kXmXJlKxWAmtheSQyXMMb/eC6rpxfT4XvLaG51VJn060nniiur0W0Ymuha27uJbg20RElwIVfyUO99q81+EPj79rf4Jfsifta/Di5+O/wCyzp3hrx9+0VFoHge7/b88C+GvC0nw3+Kvg+GO3udOtJtd0s3XivQ9Va4bRZPEfhPVnWKC023ul6pr2i6daR2X25/wUK1OyHw3+GMfw6k1G6/apu/iLpF9+xzYeF7uKDVb/wCKltY3Ml1JrpZvI/4UwfCEurxfG651COTRYvh1damLgHUJNJVurijJ6eW4fh7F4TKMdl+AzHKY8uYYrH0Mwo51mWFr1IZpisJUw1OnSwlOjVq0cPHLaqjjcLSjQnjacK2IblycM5vPH4riDBYvOMHmGYYDNFOWX4fAVcurZLl2MoQllmExFOvUqVcZ7WnRrVv7TjKeGxeIeKjhKjoUI0qP6EQX1lcz3dtbXlrcXOnyxw39vBcRSz2U0sKXMUN3FG7SW0stvLFPHHMqO8MiSqCjqxtV+B/wb8b6dcD4E/Cr4ffFnxz+zr4m+JXj79rLxV+2xrnjG78I6h8bLT9pX4d2Xg681Pw/4m8VeK7OfRYfC9s3ieW48Fz6Xpj6VrXwu0/wKujNZ2EF2zZ+jftbftMeJfg/48+MB+NUqat8Ef2XvDPjPTtB0TwP4Wh8PfELWPGHxJ+JPw8X4y+KbSa2v7jUYX8KeErDxvo3hbTtR0HwpbajLb3Utw+kXk5t/kT60/oAor8HbX4rftpatpPiPQ/BfxE8TzfD6Dxl8LNYtNb+JvxB/Zo8P/tBeJPD2o+F/FV58QPBnw+8S6DLqHw5jtmvtM8M+OLC817SINefwtL4j0PR7wRm21O00vCn7WvjuXx38DPin4l+KXxc1r9m7xrrHwR8A+BF8K33wUh8XJ4z8USax4S8Q6X+0t8MptJbxxrJ8T+NLeG/0nxb8LZ7HSLXwhaRa/Z6fc2TajeyAH7Xax4v8KeHp4bXX/E3h/RLm5VXt7fV9Y0/Tp51eTykaGK8uIZJVaX92pRWDSfIMtxXQqyuqupDKwDKykFWVhkEEcEEEEEcEc1+Lfxq0zTNU/bj+O63kf7HuqeV8NP2dlMH7Vt0Le/0yT7R48ldfhwJobpNs8f2S71CaKOBhrQ0oPLuiQi5b/HT45rpmgfHa0+MPiS/kuP2x/ij+z5c/B270Dwkvw3vfCfhjVPiV4f0Cz0xLPSm8ZS6qtr4X0HUhrsviG51PUdblu90C6ZdQ2UYB+yN1d2tjby3d7cwWdrAu+a5upo7e3hTIG6WaVkjjXJAyzAZIGckVYr+cDxh+0J8U7r9n74b61rX7RelfH+P9oz9mrxZ8UviZ4H8XeE/h9e+FfBnjLQfHvwdisbDwtofhhNH8QeHNH0e+8Z+I/Ck+h+ILzUpJbzQ9PnuL2PWLC7ir6P1z9oH9ojwrYyfHHS/i3qXiebVv21/in+zta/BnUfCfh0fD0eCfCrfEC08M6JoUWkWUPitPFRbwZpU0nil9bvJ76/vr+xk0Ywz2/kAH7YUV+PP7Cnxr/aO+JvxN8B6t4i8TeK/Gfw0+I3wLu/G/wAQpfHd98IlttB+Iw1TSpNHuvhJpHw+1STxHo3hK5Opa9oOq+H/ABRY3A0qPTdEW41CPXotRhl/YagAooooAKKKKACiiigAooooAKKKKACiiigD4j/bD/ayj/Z50nTdE8OWdvqvj/xDE91ZQ3h/0HR9MjcodTvkwxk8+SOaG0j2sryQTb1woI+HdD8d/wDBRvxjoEPxE0NdQl0F7f7dZxDTrKyN5aW4IWS30KRllv45QhyyK4ucMxbJbGl/wU8+H/iWPxx4S+JsdhLceFbjw5Z+E576OEzwWGrWWoatqMcd8qhhFHeRX6iEyhY5vImTPyNjs/g1/wAFKfDOmeH9A8MfEjwZeWDaVp9npja74bMU+li3tFNvE/8AZhLXahbVIR5dumxSkiqu0rX+c/HXHLzrx3434R8UPFjjLwl4byKjgqHBGH4bxGKybA5g69KlU/tPMcfRw9eNWNXmVeNbFRVGftJ0KWLwkcLOFT/QbgjgpZN4IcGcV+Gnhbwh4qcRZ3WxlbjTEcQ0MNm+NwCo1Jw/szL8DVr4eVN07OhOjhZOtBwhWq4XFSxMZw7T9lD9tzxZ408b2vwb+M+j/YvFU5utP0vxClm+nyy6vpsM0l3pHiDT/KSKxvTFbTCCVSTLcRmGdjNNFn9Ra+Zfgp8U/wBnP4sapqWv/DJvDX/CYakP7W12FtKh0vxVLK2I57u8huIYr6coyrHJdAMrgo24q6k+Dftt/tU+JfhVdeH/AIU/CwxH4j+K0tribUCkdw2j2F9dPYabb28DEA6lqt4kiQlyBBFEsjECZCf6I4V41o+FnhDiuKeO/E3C+KOU4LH1KWRcQ5Lh6WKzLNMNialLDZTkftaOMrQzfOZ1ubnr1J0J041JRxVSdPCzxc/5/wCJuDavid4sYbhjgjw3xPhnmuMwMKud5BnNerhsuy3E4anUxGaZ17KthKM8pyeFHl5KFOFaFSUIywtONTFQwsf0S3LnGRn0yM/l1pa/G/Vv2bP22NB8Ey/EaD45a5qHia0tn8SXngyPxBq4u1i8n+0Z7RLh2a2uNQgkM3mQi48uaQGOLJPP1V+xF+03qnx68I6rovjQQJ8QPBklvBqc8MX2Vdb0+cMINT+yYxb3ULqLfUYkLRpcMjKR5m0exwl44rOeLcr4K4u4E4o8Os84jy7EZpwtDiGWAxGEz6hg6ftsZhqGJwFerHDZjh6D9tUwOJjCtCCcans6kqMK/lcVeCryjhTM+MuFON+GfEDJeH8ww+W8TSyBY6hisjrYup7HC4ithsdQpSxGX4iv+5hjcO5UpTadP2lOFapR7f8AbM+KPjX4QfBe/wDGPgHUrbStft9X021jurrTrTU4fIuGkWVDa3iPCSwAw2NykDBxkHmP2L/jF8RPjJ8F9c8XeO9UtdX8SWmv67p1ncWelWWmRiCyiBtI/sllGkMjq55ZlLSHAbNYv/BRj/k2/Vv+w9o//octcT/wTikeL9m/xPLE7JJH4r8UPG6nDI6wgqynsykAg9iM18Pj+JuIYfS3w3DEc9zeHDcvCnF5nPIoZhiVlLzCNetFY7+z/arCPGRjGKjiHS9ouVLnSR9rgOG8gqfRUxPEkskymfEUfFHC5bDPJ4DDPNVgJUcM3gf7Q9k8X9UlKUnKgqvs3dvluaP7IvxZ/aZ8efFHxvovxnstQtvCem6Hq9zoD3Xg+w0CJ9Qg8S2FnZhb+1hSS4f+y5Lhlhdtsq7pyGaMEfCP/BSr4f8A7JvxZ+Ong+1+N3wy8beMfEHwemuvF2i6XaeJbSH4d+Itb8Q2Jjsn8VeGriPzbqGKSytI9VfT7jT77UNPSTTftqW0rCvoj9gD4pfEfxx8bfiXpHi/xt4j8R6Vp3hjXrix0/V9SnvLS1nh8ZaXaQzQxTMwjkitXkgRlIxFI6kHIx5J+034Etfif+3WPAF5dPYw+J9I0PTlvkODZ3L6dffZLphkb0huPLd4ycSAbD1r86yrxp8TuEvAfhLivwn434sXGWfeJmL4MwfEPFdXBY7P50s4ebYGeD+tVp46jh6SqqjSweJhUhVwtNKcJUZLmX3uaeDXhrxb438V8K+KnBnC74PyXw3wnF+MyDhanjsBkcamUxyrGrFvDYeOBr4ipKk61TGYaUJUcXOUqdSNWEnF/Ynwq+H/AMHv2s/hN4M1eTTNLsvCumyaJZ+LPhFHpemXvg/S/EXg4wiwGlaVqVtdvoTWwht5NN1DTXgn+xFBFKHMxPG/tM/GTxz8Ov2o/gl4S8Kt4attLuDo+krdah4T0PVtesNO13UNPsNYtNH8QX9rNqukw6jaKkV2ljcxLOI4vOWQRIF+Qv2Wfidr/wCyn+0HrXw08fFtP8O6zrJ8LeK45iy29hqUcnlaH4mhONhtpVaAT3OBH9hklKt8te0ftmusn7Y/wIdCGR7/AMIMjDlXVtb09lZSOCCDwQSD60s58feKeNvo/ZPiame5xkfH/CXiNwhwnxnhsLjcTluYU8fWznD4XH4qrChUpVYUuIcNhl9ejK0amJw2KwM+eGChFXkvgTwvwZ485thaeRZRnPAnFfh/xRxTwhiMTgsNmGBq4GllVXE4HC06lanVpznkGIxM/qEk3Klh8ThsdT5KmNm5fTP7S9n+wtovxm+GHjL9pT4gfBDwZ4p8N6T471Cw8GfEu9+Hun6f4/Xxhp3hrw5L4j8S6V4ot2ufENx4Zs/DdtYeHr92b+zvtU8KyFBFEnQW37aP/BPCxW5S0/aN/ZYs0utItPDl2tt47+HdulzoOnQyQWGhXAivEWfR7G3nmhs9Mk3WVtDNLHDAiSOpwf2qf+CZf7Jf7Z3jfR/iH8e/CPibxH4m0DQx4d0q40vxx4k8O2trpQuPtZgSx0m8t7Yu9wBK8pQyOwyTX8s//BU39lD9ib4B/F34c/spfsh/C3xHqfx+8TaroUXiG7vfHniLxNbaTH4kdYfD3hm00rUprq2bWtWnkW8uZ5HAtbIMrbZSFH97a9fl6H8Mn9f3w88GfsffFf4df2x8L/BP7PHjz4VazrE2om88I+EPh5rngfU9e0BrjTJ9QkOnaZPot3qukH7VYPeOr3dkDPb+bGpdT5w/xv8A+Cdmk/EnSLVviH+yXp/xZ0e507w3oLjU/hdbeONJuIYvsGk6LpN4uzWLAwQMbOxsrSeFYYCYIESM7a/DT/goH4d+Iv8AwTP/AOCVvwF/Zk+GvivUbO8+JPinWdH+JfiHSRJp959p1nTbzx14v0bT7mIpNp2j6lqTXek5Vkme0k8pzhzXnXwN/wCCQH7KvxF/4Jvz/tF+J/GWv2nxi1r4aav8R7Xx5J4m+yeH/CU1np8uoQeHb7SFn+wXMNvcR/Y9Ru71hqa3En7ho2jCyAH9VHib4SfCL4gX0Gu+Mvhl8OPG2prBDDbaz4m8GeGPEl8trBJ51vFBqOq6be3Aghl/ewxxzCOOT50Abmsf4jax8E/hL4LuPEvxG1T4dfDHwZpmtpqyeJfEn/CNeHNE0XxZqc0qWmu215qkUOnW3iSa8uJJLe/x9umuXdi8hd938+H/AAbu/tU+K/Gfhj4sfs0eOfEOo+IIfhlZad4z8AajrF/cXZ07wpqV9caZqOh21xdu7tbW+owtqMYMh+zwT+WSFTjxX9vj4keK/wDgqJ+0b8Q/gp8MtWvrD9ln9jrwn4r8YfEPxZYhrrRvF/jbRraVUWKSP9xLN9tibStHjkZlj8htSVQJQxAP2G/ZS+CP7MPjj4qeJPi94X/aL+HP7U/iTRPC+q+Ebuy8IeHPgtpeg6Zb+M9Z03XfEGveOtM+Gei2yeL/ABh4jvPD+iA694nkkWCPS2fT7CC5urq5f7w+Inin4DfCHQINd+KWs/C74d+G7bX5vE9rqXjGfwz4d0uHxQZJbi48Q20up/ZoE14y3U002rw41DzLmSR7jdMxb+bH/g2u+z2tt+1HcExxpGfCMkrRpGpjhg/tHbvESjLLEgZuMls96+O9Xu9b/wCCtX/BWKX4W/ErxDrx+DfhzxD4w0vR/DmnXUtlBaeBPh2zW+oCzSOQC1vfErqmoXl6iGaI3JVThBgA/rk+BniT9kvx1qHiLxd+zlf/AAG8RavcExeK/Efwkj8D3GrXJubhpymvap4XiF9cCe7R5m+3zSLJcAyHMvNfSFfxRfttfCGL/gjr+298D/iD+y5rXiPwz8PvFWj6frOpeGbzxJqeoJe2dvrb6V4q8L6zfTuJ9V0fVLSFNQEd4jMtykaoQEr+yr4deLLbx34D8IeNbIyGy8V+HdJ8Q2fmrtlFpq9lDfWokXqH8ieMsTyScnk0AdnRRRQAUUUUAFFFFABRRRQAUUUUAFFFFAHz942+NXwCuNf/AOFQeMfE3hvVdZ128i0G78K3Sx6gBd3kIlgtdShKyR2hljZDGbjaN0kYBBdc+O+Pf+Cfn7PnjL7TdaVot54M1CZJfJl8O3clvp8MkhDI0elEmyCR4Kqgj2BWHynYoriP2uP2Jbv4w+Ik+KHwz1O10Tx+kNsNUs7tvs9trkumrGum3cF6rR/YtVgjggto7iVxAEt4CxG1jXzdp2i/8FLfDmnweE7ObUbizW3itbe8ub2w1O4ggMYjhX+3JC0tqYowq4EitbY28YFfxrx/xLmL4k4iyHxh+j3i+PuH44qUeCOJODOHFxDKvlU23QoY6tXxCxWW5inOMq31fE4V0q7qqjh6tJUsRU/r7gThzL1w7w9nnhJ4+YXgTPpYaD4z4d4w4hlw/GjmkeVVq+Co0KH1TMcvtCSoqvh8SqtBUnVxFOq6lCn8pX3hnVf2a/2q9J8NeG/EI1e68J+O/DFnbapaS+XJqOna1Npyz2Gox2uxY7qWx1GawvIFGIpt7xj/AFbV6z+2JZ6hqn7YOl2Z1WTwvea0PA1vp+tzmWNNHm1K6jgtr9JF/eR21nfSsxnXiExySNjY1fTn7Nn7CXjGy8ead8XvjzqsV3rFnfJ4hsfDqXR1G/l14MJ7bUNc1ISSRubOYx3EFvGRJHcQRrMo2YHuv7Zn7I8/7QFnpPinwdeW2nfELw7bHT4UvHENnrejvOZlsZbnKfZbixmlubiylZ0j3XE6yMD5ePwXAeAXiLi/BvjnEYLhbMMlpY7xHyvjnhPw1xeNqrOIZBlix9Gvg3VdWNfD5lWy/H4ajRjUnTzGuspi3BYmrhoy/csd47eH2F8XeCcPjOJ8Dm9XBeHuZcFcU+I2FwdP+yZZ5mLwFaji1S9nKhiMuo47A4irWlTjUy+jLNJKM3h6eIa87uP2Rv2obiynt7j9rbxVLaT20sNxFLrniNreS1ljZJo5CxKtA8LMrqylGjJRgUJrS/Y5/Zts/hL8QPEvi/TPi94X+IUGo+H77R9RsNBn+0TxajPq2n3Zvrt0+QMj2dzFJv8AnMs5xtwwPzqvhn/gpHqHhUfC+YzxaE2nppc2ozXOkQ3/APZH2JLN7VvEnlC8lYWf7p41nMkjb4wvmFnP0T4E/ZY+IH7P37O/j2H4cam2qfH3xQujXKapa3IhtrMW2saa1xpOmtdSNGtvHpY1ESys3mXcrhtxdYgP0vhHL8ox3GGT8WZJ4H+K+Gw3AuTZxxFmOb8dZ7xM80wua4PL6lTD5Fwfk+PzPHUs+x+Y1acsG6U/q1Or7SlKrClyxjV/OOK8wzbBcJZvwtnPjT4W4jE8b5vlHD+X5VwRknDay3E5Zi8wo08RnfFub4DLMFVyTA5fRnHFe0h9ZqU1CpGlKtzSlT6//go06J+zhqYdlUyeIdGijDMAXkZp2VEBOWcqjMFUE4UntXF/8E545F/Zo8TytG6xS+KvFqxyFSEkMUKrIEY8MYyQHx90kA9a+QfE/wAA/wBuv46Xel6P8RY9Ql0q0vIWVtc1aG00exkPmINSaxDKt3NbRvNtaIiVUldU+aQZ/XD4J/ByD4MfBvSvhpYXX9o3dnpt7Jf3hAijvNb1OJpL+eNfuwwzXbMyg9ASzEkkn6HgCHFPiT9IXMvFitwLxTwbwtlPh7X4Ywv+tWBeX47M8yrV4zisPhpPmlBQq4hzdF1oU/Y0lOop11TXg8c1OGPDnwEy3wspcbcMcX8S5px9Q4lxX+q+NWPwOW5dRo8snXxMdIyc6WHUFWjQnU9rUcKbhRc3+Xf/AATW/wCS/fFj/sU/EX/qdaTW78Tef+ClXhT6eGP0trk17F+xb+zJ8Xfgt8WvH3izx9o2mafoev8Ah/WbDTbiz13TdTmkurzxVp2q26PbWU0ssSPZW80jSSBQjqsZBZ+NXxv+zd8Vtb/bT0H406fpGmy+AbD+wxc6g+t6dFeL9hhnjudumPML1yhddoWI78/KcZI+C4c8P+OcP4FeFmSV+EeIqOcZZ49ZdnuY5ZUyjHQx2Byanm2YVqma4rCuiq1HAQpVKdSWKqRjSUZRbnZn3Gf8ecFV/G3xNzmjxXw/VynMvA3H5Ll+ZU81wU8Fjc3nleApQyzDYmNZ0q2OlUpzhHDU5SrOUJJQumcJ/wAFIv2ff7W0i0+OnhiyZtS0OGHS/HEFrEN93ozShNP1p/LUO82l3Egt5nZiBaThzhbfI/PvRPirrvxS+Kf7OR8Rs1zqfgvVfB/hJdTeTzH1PTrLXLZ9OuJ2PztdrAWS6kb/AFr4Zc8mv6UNa0fTfEOkanoWsWkV/pWsWN1puo2c6h4rmyvYXt7mF1P8MkUjKT1GcjBAr8UrH9gD4zeDvjhomseG9N0jVPh7oHj/AEnWtP1WXX9LtLwaBa6jDeMsunT3C3ZuLSIPF5aREybF8oNnJ1+kf4I8WUPEPKuMvDrKM1zPJeN85yB8eZNkuDrYyNDNMjzXB4/DZ5iMLh6c3Tw+Jp0p1a2KUEqGNp4udWpfMpRln9Hnxo4VrcBZjwh4g5rleXZxwXlWd/6kZxnOLpYR1srznLcTgcRk2HxVepBTxGHqVI06WFcpOvg6mGhSp2y2Lj+xHxM8cab8NPh740+IOsFl0vwb4a1jxHfsu3K22lWUt3K2XIQBVjyxY4Cgk1/HP/wR/wBI1f8AbG/4KgfEL9o/4lb9a1LwlD4p+LEj3JFzbwaxrmqzaJ4YW2Lb0hh0ndDNp0a4MSLmMKBx/Wf+1X8JPEXx6/Z0+MXwZ8Ka7pfhnXviX4G1vwfY67rUF7c6Xpp1q3NpNPeW+nMl5NB5DyI8cDB3DFc4Jr8x/wDglF/wSx+JX/BPjxj8UvE/j34peAviFH488MaL4f0+PwfoniHSrmy/s2+S+me+fW5ZI5IWdcQC2CvzmXOa/wBED+AD7O/4KFfs8fAL9pn4B6l8N/j5400/4c6ZPd/2l4T8c3Wpafpd74c8TafDJc213p02pOkFxlUxf6eSRf2avBIrKcV/Pt4L/wCCUHxL0P4G+L9Y1D/godbeK/2HbPR/Enja48J/CjU/ESaB4ottI+0XMf8AaAvpP+EVZnukRNRitHwkxcwxljgf0v8A7Wf7Lnw8/bB+CXir4JfEcXVtpXiGKCbTtd04J/a3hvWrGZLnTdZ0xnIUz2s8al4XYRXELPDLlHNfz7WX/BBX9rew0Sb4O2n7ecln+zddasl5efDuzs/F8IubYy+ZLJJogux4Za/ZiZQTF9mabDOhyaAPyo/4J3+Gf2k7L4L/ALbnxM/Zn8G+LfFfi9/Bfgj4R6Bb+CdFu9e8SlfGPii7/wCEkm0aCyHnJPpHht49QlnQ74ElLEg19EfBb4y/t9/sY/sjfEn4FWf/AATT8XaX4M8WaV4v1P4ofGXxXoHxE07W7r+29POn3XiXWRDCbCB9H077PDax+csCRWyyXC73lLf1nfsj/skfCX9jH4QaP8IfhLp08dhaiK98ReIdScTa54v8Rvbxx6h4g1iYZVZbyZXkt7GDFnpsDizs0WGMZ7b9o34Yap8avgP8W/hLomq2Ohat8RPAfiHwlp2sanDcXGn6bdazYS2cV3ewWjLcy20TSbpY4GErJkIQTQB/Gh/wRe+O/wC0p8NPiH4i8AfBL9n67+Lngn4r+IvDOg/Fbx9bWGv3sfws0aeC+totalm0hGs0SOSRmP8AaxWE7GLtlWJ3/wDglVbv8Iv+CyHiDwp40lGl6lFqXx98EIl8y2rXOr390g0xUSQqHfUUtmns9vyywy/u8k1+93/BKb/gmv8AEn/gn0Pi0nj34neCfiHH8RW0OSwHhHRte0k6a+kmfeLv+2ZZBOsguHWIxYZFCgnBNcX+3t/wR1sv2mvixY/tF/AX4pn4CfHe3nhvb/xDHaX0mmavqtkgj03X3k0iSHU9N1yxiH2dL2wYNLCiebubNAH5h/8ABx9q+neJ/jx+zR8OtJnS/wDEg8Gam01haET3UD+I/Ek+j6ZCYYt0gu551Z4IGAdlZJQu3BP9SX7OXhfUvBf7P3wU8H6xFPb6r4Y+FfgPQNRhuGJuYrzSfDWm2VxHcMeTOskDLMf74avx1/ZL/wCCL3iDwT8dtP8A2kf20fj5dftQfEzwxPaXnhOK5TWZ9Ij1OxBXTdU1668SSz6nqb6Mgxp2nE/2e0spnuUdreFW/fOgAooooAKKKKACiiigAooooAKKKKACiiigAooooAKKKKACiiigAooooAKKKKACiiigAooooAKKKKACiiigAooooAKKKKACiiigAooooAKKKKAP/9k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4" name="AutoShape 107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UZdJ8Ef2kktl4K0T7Oz3kSR3Hg/T4UjWSZjLI9wyeVcosJjdYpVDXDx/MQ8cRaMaD4OjkQTeDfC8pNtc28ZfQPDaK5R/Mf7UzSrIWuLdIWjlYwqkLBJImGQvk8vgf48yGN5Pgt4/aTzY2XN94JbLoyzhP3njVdpG7du2yLIC7KQylAHwv8eI0VR8FvG1vM0tyFeQ/DiOZ0mU+eS0njeRJNyMESXdGdykLHGME/5xSo4zVtR6rXFUV7t11Va3utpe9fR9rW/wBEo1MFHl9/TVu2Hrv3rp2v7G8rppu3VRu20etWth4NDXMcnhDwSkn9npNGH8P+EpJUYsjLMpMc5BRzJHEF84TAlZoYg6kIbDwssis3g/wVHDFqdjNuj8IeGRNG1xEYpW82Pw07PDcqVJsywQXHmuo2szHyS4tvjPpCNI3we+J8QMEcZlhk+HU/meYuJUt4YvGb4QoiRM0pOXEq79zRrWtBafG82iTL8Gfiq8Uyx3O2HVPhijsEB8hJjN4wmePazfusZBcYKnYCM40cYtEqavfbGYZ2WlvirW6NPq3bdWNHWwdudzu1yu8sLWauo/Er05tRu1q3FvVu/wAMPWrHS/DTWkUC+E/CokgjnhYHwnpS/LJuksi6toUMbl4l3GRGYPM4Eqgqd1ubQvB1pDcAeEvDUVpNA0lt5HhXTt7Jbm3mnVg1rvRw/m77KY7UaJsyIW2L9e/8E9v2c/gf+17ZePPAfxW1j47fBr49eGo5tR0TRbnxR8LJvDXjPw5cwtFFrWladZeGdc1O5uvDWqPHB4r0aTxBaTz2V/pN/pd2q3Woro3wh8VvDvxV+DvjXxj8N/HvwY+Iy674E1y+8Paje2Wu+G73RtWjsfKGnanpFxceJNMurrS9d0dLfU9Gvri1try4027tmuraK7EkSe9juE+IMBlOX53ONKpl2ZOcKOIoY2jONKvBa4fF/vYKhiL8zjS5pKahUUG0uY8HA8V5Djc0x+SQq1aWPy5QlWw9fB1qbqUKtuXEYZck/b0LtOU48rjz01Ozm0djfaD4XurPSodH8L+BbaUeKYbW/wBdufC1tK+laRsnlvprGyt7bGqXerSC2t4rV54rbT2vLq8dpI40tWcPC3hGC28v+zPDbvHm2tlTw5ZQ+dHILmRnkgS1kjZWZY5IYVjkYqsgTBQhvur9j79jP4c/En9m/wAc/tWftYah8TvgT8LtEbVtS8KWUGraFp3iG/8ADnhv7RJrPijUIprTxxDe2uqX8Z0bw1pWn28Wtave6ddSwi4g1DTRd/Iv7Efgrwz+19+2HonwhvvAHxq+G/wO1Tw78R/FOlaz4i8ReDP+Fh2a6HH9p8GWN7d2R13RWu57SeaXVJrTw3HbNPbmKGGC2ngkHqQ4D4snHIlOGFoVeIJL+zqM8dRp4mVKo0oYivT55eyoVVKLptOUqkeXljJqdvPfHPCqedONTE1qfD8JPMcRTwNadD2sI808PRqKK9pWp8klVilGEJ3vJe6585NpHg8QLPdaP4NZ3stNZ4m8L6anl+RiAb449BdkaOdCzeW24FmWffGzitSDSvB/2lS3h3wJGranexp/xTWgGZ7h44WHnRr4fJ+ygurwDb5dvtKHCt8v3X8dfhn/AMEjP2fviV4o+EPxF/aG/abg+JPhC50qHxN4U8O+GZtZfSrnVNH07xDp6/23Y/AT/hHL83mlavYXcv8AZ2uX6QPO1rc/ZryG4t4vj/4/a9+xZovhLw1qn7IV9+0X8WfGEni0R+I9F8baLYabZ2HhmbStSL6tbTar4b+HenyXEerQ6bYrBDrl5L5V1M66a6pJd222acAZ9lOHxNbFZlkHPg+b2uDpcQ4OWL56co050Y4Z1I1JVISTTp+7ODUk72aXPlfH2RZrWw1DC4DP4QxfL7HFVshxkcHyTg5wrSxEVKEackk4TiuSXMmt0ZNl4Y8IWTXEdt4R+H6PqU+o31+Y9F0GTzr24ij33NtHdaNOIR5dpbpCkaR2kSrI8VtHucybLWfhiO+iEfhb4fuLqwj3+X4U8INC8kiqzM2zR4mcAwgRzN5ciybziIko/qX7C/7PHxR/a317xDqz+Grr4G/DP4czFfFXxD8aWXh3UPPubi3+0S6F4b06x8W6oL7UE0wNfape6pPpml6Hp8ltd3VzczXNjpl72qeHv+CPuhX8fwz8I/tlfGK/8RaXBDYRa3o+jWet/DCG6dxe3Mtl4iv/AIWW2iX2hXE1zPNZ/YviDfWsUUsaR61diBnkWW8A8UZlgqOZN4TBYbESlHB1s0zfBYP664NKf1R1K/PUcZrlb5VCUm1Gp7rRWYcd8M5fjKmXOeOxuKwsISxVHK8pxuM+oxklKP1r2eHcaV179ruSVm4XcZHzoukeEs3sP/CFeDWeK5dZZovDPhIuspeGWGXyktAIotjFFRCctGyPg5rdsNL8IQnUw3gXwvtltL8JGvg3w/5MWy6YwXOy0KG2mDodtsyZEEyu4SWUl/kHUfipr3hn4jfFPwnpvgfxb8QfB/h/xdrOifDz4naPb+CtK07x/o+l6hc2dn4pGiTeO7+XQ7DV47Uajp3mX99JNbTxNMsPnMIv0Q/ZB/ZZ+N37S/gnWPi98Qlj/Zk+BVhb6jLd/ED4kHRrjUPENlYOr6tqPh7Q9N8SixXQrIxXNnc+JtY1vSdLju43TSo9cltNQitvGy7hfiTNMyqZXl2CeMxlKUlVjQxmDq0KUYSdOpUniaeJ9hGlCTadWdVUuZxSm+aKfr5jxJw9lmW08zzDHLCYSp7OVKVfC4ylVqupBVKVKGHlh1XnVaX8KFOVVWn7i5ZNeV2ujeEpbMwTeCfDI8z7IyGLwjpPnpIYWConlhDDbyPmNp4wssGyN2SaUPuupo/hiLSTG/gHwy88etRRNnwjo7RswEZHzwxSROqIoEzOm4McxRsWwfa9W8Wf8EhfCGq3HhfWv2tf2hfE+u2E4h1HX/AXhNLzwhcSsZIYZNMvo/hHr2mzWnlOuJY9Z1OJpA9yk0cTiNPkP9rH4p/Df4RXvge4/Zv+IviL9ozwt4t0/VNY1EwaL4X0fVfBN5pN3BZWVlrpn8VacTc6gkkl5ZBtH0lmsrNjJ9rhuIpx62ZcA8QZVg6mLqYrJsTGgqdKvSwOdZficRRdSpCEeeksRCbtUkoNQjUUVeU0qcXJeRlvG2S5ni6WEo4bOcNKqqlShVxuS5jhsPXVOnKpU9lWdBwj+7i5pzdLm0jBc81F+mx6N4YNkhj8EeHniS31YywN4H0tZHeO/hW4V5I1UFYtz+XLGUjEbxF1Vj8lq50TwnNpqmP4caFMJrODAi8C6c2WEp+aWR3jikyU/wBWqLCIlL7nLMg+hv28fgjoH7KP7IXwN/aB+H938W/GXjH4l+KPh/4Z1rw3e3XgO807T7fx58NPF/j7VL2ys4dI8Ky2rWWr+GrOwt2k1/UzHa3TwvDeSOb+H8etb/aO+Kdvpn2mb4Q/ETyhHbbxPbeHUXa7KGInXxszMl04kbdtLQkKighlNeTnnC2d8PY6OX4+nh44ipRo1oqnjqEqcqdaPPCzlUUrpO7jytJ31fMr+rkfEeUcQ4GWYYCpiJYenXr0ZOeFxEJc9CUYzTjGnypOWsZc8WlZtLlVvuvUtK8P2YZ4/hRp07R3lrMiR/D7w7LCjC3VxC0bTOssBdGCrgOiszSMIwtfEnxcsfiV8f8Ax74B+Gfh74Rv4G8CaRqRg8T6nqfw88N2CXNxDJc29rr13Lb6I9ve6RcQXUNnY6WupeTK1ze3V9NHNHA0X6j/ALcn7O3h39mH9jH9n/8AaR+H1x8bfGvj34qeJPhbp3iHwreeJvCTabo0Xjj4SeL/AB5rV3pdkNF0W6tnsNV8PWmmWcEviLU2jtrtreQXspF/D+U/gDQf28/2q/iZ4P8Ahh8Bh8V/Afi68eyubZNW13wVb+HNI8M6fq9o+teMvF2rf2vqGoxaHoFrc2q3tg+i6jFqtxPbaNZWF3qV7a2196FbhLP8qzrD5Li8NQqYvG0qDo0qWJp4nneMp3pezhSnGrOrd80YqlO01e91zx5sHxXkWZ5RiM7weKqwoYKpXjOviadXCqlPCzSrOpKpRq0VSa0lKVSF4+47KXK/vrwF4I+H/wAPtFsfB9z4X8H391o9oLeSa48BaX4eTUWtdR020mkjltLbV7J5JniJKFTBZ26MqMVO6vQZ9R02fVJI7Lwl4Qazjv5ngtrXStEddsdowTAtPC7QqkADLGH3O5leC4gyV2/Qvxh+Gf7FP7K1zYaF+2V+2p48PxTv9O0qa88IfBHwhb3EuhT3MVzPcXt7oek+AviVrVtYag8SvbajrUXh+O7mgeeCwtYb+2021ls/2XfBHx1+FOs/Fn/gnr+0jP8AHZvDQ/tG6+FnjeLSNA8a3FzNpyXEej3F9NYeB08OeJ79Ref2VY+MPCmgaXfSXUUF3rmlixuL2f6Op4c8ZQpypU44Kti8PBVauU4XN8vxGa04aSnJ4JV1acU+Z06U5yekYc7dj5WPiDwnVqQrVHjqWFrz9lTzbFZVmFHLJzl7sFHGSo2VOXwc1SEEldycYrX52srKxe6so18JeEXRtOuTBerommxx2vlWnmkzxN4e/wBJjMrhSrRq0ciqSr+W2KUlrbqZwdA8H28QtNBVpm8MRypHHJdjepVNCjhYvMwlWMqrxw7n2BJMr8GyftVfEDTNU1XRtf8AhF8a9D8QeH5db0DVtK1PSfDcd1pGq2NzJp99plxFdeLoJkltp7e4trmN4o5o5oWDMGRsfc/7EfgH43/tweINci8NeGPG/wAL/hp4TvbSLxf8T/iDaeFk0Swvo7a3uV8P+H9P07XNT1LxL4gNjLBqRsUjsNK06yeK61rXtNe/0iHUvk8BlOd5rj45Zl+GrYrHznUgsNDEYX2nNG/Pz3xf7uMI80qk6ihTpxT55qzPpcfmGUZVgZ5lmNSnhMBGMJSxNbC4tUvecPZezl9WfO6mkacKcpSm2lBSbSNTSorJjqUqWPgSMSaioV5fBlt5UloGmVUi83R5DcRMwDXKq6RjzlkgISJVqJrSKOx3CD4dtJD/AMJCnmDwtZ27Q27xxwSSnGjEvEsUnnwvKhuZJok2hZHjZvXPFniD/gkh8LfGL/Crx5+278Z9c8X2F4NK1e/8GaVJrngXTb37bcaeLW813w/8IvFOgWZ06aMrqvneJrpbF4mvLt7K3kQCL9pv9mHUvhF8GNO/aV/Z81PUP2tfgW2jDW9S8QeBfE2l2finw/pO+OZvFUdrDcppXiLwxYvDI2t3mnXy6poRKz6j4cOnadqmr2v0mM8P+LMLhq+JpxwGYRwUObHUctznC4vEYOEbSnPE0KdZzjGm0+dw5uRKUrqEec+aw3G3DOJxFDDzWMwE8dOEcFUx+T4vCYfGzbtCOGxFSjCMp1FL3eZRc1yQjF1GkecnS9NFlFJJL4OWYS26Qt/wjNq0gjMreVbMDoxDRtApeOdyDHIwMoWQ8WpksFS4Mh8Dec91EJYofClkyLJBYz4DySaKEmlMQWeOQbFTayujyCvmj9lT4yeEv2kf2m/g78CNd+G/xe8H6T8SPEeoaTf682qaFbTafHp+javqjTrLJc6zCJZLjTYoBJ/Zt0uJgUVTIZI/Vv8AgoBr/gz9jX9pQ/Anwd4I+M3xF08fDvw74xOtzano9/Ks/iSbWrN4PtMDeGbQDTl0pn8tbAOPtahp5TJhfFpZDnc8jrcQxjQ/s7D4yOAqTeYUvbRxEqUKqSjzqEoclSK55VE7/ZfxS9KrmeUwzmjkEoYn+0q+CeNp03l1VQdBVHRbb5Oa/PBySUJKytzq7SP2grDTdR+C/wAT7GfRfBdzHqvw4s7SRI9BsQ88Eup6RA5mR9ICyNPa3E8bLbtHPIzQoRGvmMvAn9nH4Um4kA+H/gVQksqRyL4E0KaNF8wLB5C/YF2PtDiQMWVn3FeCAflT4lftH+JfFnhq/wBD8J/Bf4pw/wBtWqWVxb6yNIjRrNJbGazu9NupPFQsmmgntHnnttUgkhuYgkMU0D/K3t9v+1z4IsYrc2/wW/aIvnvv317qer2Xw8kvtauo1MNzqdwkPja2giku3jO5ILa0s4drfZo0QqB4GNpV8TTw3NOi3Snipcv16jfllHCct4+2TvN03y6628mj38BfBPEctCvFVY4Zxf1HERvKDrqV3KldcsZJ6q75lZSje3Z3/wAGPhtazTRW3wf8KzxwrbMsh+HnhJUncySo6WkTaRcTSLEmyRppBGCLhEV5Ggm2YcvwU8A6kk8d78LPB+kBnbMeqfDvwdbCRHjwr2cSab5DRuqt5onIDkiSNMlVrpvh9+0gfinrtx4W8BfAf41avrdhp8OtXVrcXfw00kx2X2j7E01s1z46+zSymaQI1tFK9xGM3LxrHulHZ6rbfGCZ/tI/ZU+K7NLCrJG+t/CiaUBJQkckqp41d2hYFnDn5ht2RB2zjyZ5JjXONW8+WT5oRhiqMVdyto1Xk5RUtLqXxLWSV4nfHN8NB+yqOMKkHZudGpzfDCSTi6V1KSkrKSvyu1tpP541P9lz4KXdwst18O/hi84hijluDoWk6NJdMgI+0TWukyWtrJKwwjXLRefKI1WVjsGCvoCW9+JFoUt739lX4xw3McaCSNr74cDGQSNvl+LWBXBwCx35B3Z4YlarLMz0tisVFaWX1+Gi92ys8wi1bonFNWSt3pZtgXvGndvV/Vr3bau7/Vne7lfdrs2nc74a3obMsrazpsrtIjPF9pgwGiSQCVAl84xbq6h1CAYCsxfG0Q3HiHQACi6zoGFBnkjt9QcoJY3ImlkjWd2Pm8LlSFVVLN0OPlaD4G+OPJW4uPi7eWrLbmeON/A3gZv9InkIiVoRqiApE0ZwSB9n2KzB0U7tP/hS3jq6+0q/xd1OWe1iIWQ+CPAMrzJEiTMLmRdRjWeGeSZpREB5BAKqi5rebVnF4zCX05vczBqytrb6hePvbKz6uSVnfaMo9MJirdL1MvSbur2bx/K9NE9I25VFuyZ65qXiLw3cq+7W9HYmMoXW/uZ2jTzFURR/cKhJeQWX5i3ynJY1gz6/ZxWjwWuq2Iijj2JFDPdxqLdxkndEJiE3HfuQfuwzKgDfMOCtvgX4zkupZF+MOo3U6PFbLnwR8P408uS2W6aIxHVYxA6PKwhCSrJImfnyrZaPgp4ylRfO+MOoShDLO4/4QvwDCVVboweQ4GqsYxghXAYSDaZVG0lq5404tqTxeETeqap5gle6Tf8AuG3V2leNrWTtfZ1NP91xNvdk/fwDVk02kvryd7uyaWt7ptKSXz/4y8e/Eb4P+OvDHxd+G93faX4o8G6tDrWnalA8kEcqIXS6sbt5REbmx1K2aawu42QNJZzybfLcpMf6H9c+A/wz/wCCwPwp/ZZ/aQ8KeMZvA9zo/ibTNO+P2laZdSWWu67oPhyK9TxN8PdXudNJmi1yw1dlg0+edLa2vdJ1ldaguDZ2WiRz/g14i/Ze8d/EHUtJ8D+F/iVrWv8AivxXqkWkeHdH03wh4CuLq/1aeaO3gt9yXsxe13yPcXf2lWt7S0jmupnitraUr+net/HX4Wf8ETPCHwP/AGWdM1AeOvGfjrWrDXfjt41tf7O066n1jX4YbbxP461C1traFYvD2hXMeneHfDeirCl6fD+luzTXOqWeoz3f9FeEi/tHJ82wWdfU8ZwzTnhZ1pV/rEaUMxVWlLDqk62Ew6cpxXLXUZN+yVJVJOMkp/z/AOKs1lubZXjcleLwvElSOKhRVB4eVSeAlSqLEKsqOJxFowcr0ObVVPaOCck5Q+Zv+CuH7WsHxc+Ktj+xv8DtSttO+CfwKOmeHfEVjoAlTw9qPi7w7DFa2/hq3is2jtbnSPAyW8VpPbNKUTW7d7WRIbnw/DLJnf8ABINjB/wUB+HmmnV4JNvw++Iwkgs0MIEsPh47lYvIXUTNkeWvzY4JYYatP9tD9gXTvAPj7TP2lvg94y1DRvgn+0Y3/CSIui6V4a1fT/BPxE1hLnU9f0Wyu9RmhWLR/El153iXw2o81YmOsaRD5en6ZYx3XNf8Ex/hBr3hn/goL4T1m08e694gu73wR8RE/siSx8P2WmxTf2EkxvbSPTnkvbOdCzxsgla0MJwEUqGDr4jNKvi7gMPmk8PReHx+GjhaEIYpx+pqUZYSOGk8LGj7J0mpJxmo+19o5tVHNRMPh8rp+E2PxGWxxFVV8BiZYmtOphOZ4xwtip4iKxMq6q+1TTjKEnGnGHL7nLex/wAFD/2Uv2hPF3/BRL9ovxp4P/Zq/aC8d+Ctf1bwDcaL4t8JfC/xprfhXUjb/CrwFaajLp3iC08OXlhqaWupW19Y3Mljf3K217b3Nk7R3NrPGniOofCH4lfCm1t/+FgfB74pfDGLUbKebStS8feEda8HaZqE8EhE2mWM3iTSdM/tLUrBWhu7yO1idLS2urWTzC0/lp61+3N+2N/wUY8BftvfGr4WeCP2n/H/AIC8D+G/EPg/TPDfhfTPB/w71S30GDW/h94Z1yae71fUdCm1xtMn1G+urye/1K+uVs5dQt7ZTHY/Z0j8I8Y+M/2uP2jNN0nTfjf+0z4w8cW3hn+0LzQ4dQ8FfDVJbK51D7Na3zxS6ZZ2Fy63cVrAji4aRQkAaPyy0jHxfELDcNwx+dV1nWcRzSWPxLjg6mBpf2aq31z/AGinKtRlVxLpwi6nJONKUnJU1JRUm163AFfiGeCyWjPJ8oeWrA4VSxdPHVf7RdB4RKhNUa0YYZTqSUPaQlWhFRdRwcnBJ/pF+wL+1N8OfHPwL+M/7B/jzxR/wgFx8WdO+KPhceLtKuLePXbTS/in4TPhm48TaNO/lQ3Or+HUncm2YOIIbTT5GIhlYxfln4+/4Jn/ABh/Zj1+bw38VPD6T6W6pYeEviVouq2i+BfG1vDHG0Ws6JqskStK89kn2+XRb77NrmmJMhvdMNsI7qbwn4l/sm+MlMXiLw98VPFllrdhdxDT9U0fRND0rVLGRo932qxvrO+jubO/jPzW88DpJEwWVWwFB/bT/glZ+3n408deI9N/YL/bWj0n4reHfiLpmp6N8OPFfiLQ7OOa7v8AStNvNWk8LeK7BLi+sLlL7TdNvrvSvENoulPZaxbWsawSXl+NQh9jKcxyTjnIMp4cr5l/Zmc5fS+pZVjKFOvLC14tQhTw+LpV6NKUXNxp041KcrynyzcnJulPy80wGc8EZ5mnEFDL1mWTZhUli8zwdarQjiqDV5VMRhKlKtVU+SM51HSqR5VFOKSglVh8B/Cr9m0ePfjB8Hfg5JqEtlbfEHx94Z8N6vNY61YNcWWjXl1FJrl7bo0Uk0s1po8GoXdrAhXzp4UhdoVYkfff/BeP4s+KbXWPgp+w18MYn8LfC3TfAml+N/Fuk6NrCaHp99plrdX3hnwJ4cukQtJPo2gweHtTvl0udZYZbtNKvyHmsYc+MfHrS7D9hD/gqD8IVh+IEGqfBrQ/Hvgzx/Y6fP4Y8JxT+FvBnjO61HQbrS9S8T2MkF7eReD71tRuBf3FsNRuNH0+1kv3u72eaef23/gs14A8V+IP2gfgH+0L4M8SRWPgj4g/Cm3+Hjzf8IfoHiaztPF3gzxP4k1y5W5vtUkR7a51LRPGVolhprugmTQb+8tQ7JdGPXLMtxHC3A/G0HVh/a+HzTD4PNK1KOJqOGEpulCnyyjh/ayo1qtSrzSpwnCdKclN6O2eZZpR4n404Mm6U3lVfLcRjMso1FhqfPi6kZSm5RliXTValSpUmo1KkZ06kVy3bu/xY0L9lZZdOvLi409YtttbyY/4Sa2mAtpiiBo3ltIjPBGI233BWN0Z3Cb02sb3jX4Ew+GvDv7m2mjVbITwi28UaZcb/uQwSQxum+TD7VKu0iM75Ctha+tho3xentzHF8SrJjdJ9nnjb4WfDPzLmFEto0SOaS9BgEb5Y7CrsSwfzVAK+KfGfRvirHodx9o+J1jdIsGoyGR/hv8ADyzYW9iiCIu8d68pkE5wGUM42BQqKFJ/FaGayxWMoxqY+ElKrFyTpZhF6vRWqZeo8ySs0mo6atJ2P2SvgPq2Fqyp4KUJRotOXtMA1okub91jpu65r25eZPV3Tbf7/f8ABTz4V/En4x/8E4P2P/Dnww+H/wARviXr2n+OfgTrmp6P8NvDep+LNcstGs/gD8SNMvda1Ow0ew1G5i0a31DUtPsru9aBYY9Q1DT4TKslxGj/AIe+NP2MP2nY/C0sVh+zN+1PPdtbRqlpa/BvxjqDhQm5gRb6TLMWZztK7GlQoG2BcBf1S/4KTfH/APaj/Z1/YZ/ZU1r9nv4tax8KvEeva38JvDOr6/aaL4a1qG/0C++EXivUbzS1sfEljqWn2zXGp6TpV+lzYRxX8YsPs8FwLSe6il/FDxH/AMFBP+Cp+i6QNQt/23fFxeDyDul8DfDm7CkyYk3Wsmg3FsoAYEqbdegAVTvB/oDj7KuEcbn2Dq51mOaYXGxweBtSweFw1WhKnGF4NzrVIyu7PmfL7q0Wp+CcB5txXg8ixlHJ8uyzE4KWMxjnVxeJxFKvGcqi9pFQpU5xa2Sd9d9N3+8//BXnRdUsP+CYv7G+gatbazoOtaX4/wDgPYarpt3ZyWWs6ZqGm/s2/FS1v9P1WxvGtLqxurO8RrXUIJTBd2t0hicRyqQMb/glVbeF/wBnj/gnp+0l+2xY2ba14t1fT/HOp6bqOsWMkGqt4U+FHh6WXR/DyTah5WoQxX/iyXX7iS18y1hu3/saO4g+0WSy14h/wVY1D4lfFj/gmh+yTrHjLxnrDeJvFHxM+D+t+IPEk2mWs0+q3198Bvipe6pcLZQJa2liNQvbl7orYxQRW6n7NbxxQuFX1b/gmje6j8e/+CVX7Rf7LVp4jt9V+Kx8IfHXwpoUj6Na2U9xrniXwxdav4NuX0JSYrmKS71WwgnflNRksdQR5DOs4X6l4fDPxBq4mHJPG4fhZzy6M1L2irqhGnCSj7JxlJ0alRWjVclGU1yPePzEcVif9QYYWanDB4niflzKUXBQ9g66qSjzuopqKrwptuUFHmUG5I/ng0v4T+MPjp4g8WfEzx/rnirxV4y8Z63qPiHxHrk+oaf9ru9Uv5VuZ7u5mu77EFtLNKLS0tY1a0s4Egs7TbAsap9IfsA+J/Hv7HX7c3wW1/w9qfiSy8MeOvFeh/C/4haHc3dm2la54d8da0mhwDVrRL3bcDw/q97p+tWt5aI09h9g8tEaOe4Sah8HPBnj06HHB/wtdbGOPdHexQ/CrwkLtNjQ+dA/2yZWzbylgIZU54iLh8Bfa/hR+zt4x+In7Yn7L3hjw18TJ/E6y/Gr4f61r0Mnw28JaPdDwR4I1XT/ABx4zluZNNvZbuGVND0XWFhu7aJYoSsMlwxG8p+E5BnOMlxfgnSx8J4ipmmHSg/rftalWpiIxeksIm/ap8tTmmoy5pRnJ3lf9yz3KsJHhPGKrgKkKEMsr8039UjShShh3K9liW0qXKpQ5U5RcYyUU7M+v/8Agtt8O9N+GH7Tvhr4keH4riyt/jZ8Ok1rVbbT/sUAPjLwbfx6FqurlLia3t0+36Hd+FGnVUd7jUYtRvrh5Z7ohvp79u7xD4g/Ym/4JIfB74O/Cu8u9C8afGiz8I+CvEviXSPK0/XW1Lxv4e1Lx/8AE3VknE9tOsuqpY6r4bS6M0l5p2m3+m2dvMgtrd4fzw/4OFfi9e/ET9pH4R/DnwN4qWyj+GXw88R3mtG18O6Zr8Pn+MfEVlFbxNdXd5E9jPFD4NE4hjiB8m+tp5HImiA+5P8AgpFcXH7V3/BK39nD4zfD3xFJaL8NPFvwj8Y+Lruz8P6d4juLPw1r3w/1zwTcw3mlai6w2kkHizxJ4ctbuWR1k08wX0MgUq5X9mngsHl+b+JmYZbKlHHPLqdSLp87qUFWoe2zOa9nSclJ14+0nKm6sozUXaL0f4/DHYzH5R4bZfmKqywCzGcZKo6fs6zo1VRy2nLnmk1Gi3ThGryRlCUrKSbZ/OLof7O2qXWgzXj2Wul2sSQvn6SC9sqeYZYlN+TJsiBcSIXDdCowwr9yP+CAvxP8beDvi98Xv2TPF9zqWq/DjxZ4Hu/iH4e8P+IZbHULDStb0jUdM0HxPDZ2az3CQ2/inTfEOny39i8cljdR6Q9xsSWWf7T+Ldx4k+Lvh6/06yPjjxZrGiap4qtfB1jqnhf4D+FtWmtID4e0DU9SutTB1qC0MemS63JdX+nCe2eLRIG1CWcKGU/sV/wRJ+GHjy0/a3+LPxu8beJ7nU/Cfwt+A2paJqst74K0bw7bReMfHXijQJPD62uq6Vc3EN1Z3GgeF/Es0FtIyXGTaCRMQhj+aeHONx0eMMtpfW6dWOLlVTp0Y4lqeHdCVSsqnNhKUOVU3zNTlyqcFJOUoe7+keImBwj4PzCt9VnS+rxpSVWdTC3jiI4iEKLgo4mc1N1XyNRi58sne0Jq/kXwO+Hlr8Cf+C2vgP4JaXBrMui+EPj148i8PTPe21xY2XhbU/C3iTXvC9lcN9oa8FzZeHNT0u0ljuYEa5uFe8gPlbgvof8AwV9j1HUf+CiWr2sUVzcRr8Fvh1Gqrq1vpkKob/xIFy0qlgsUxRpmUMVSQHaS+a8Q+FnjzUvi/wD8F+dP+JmkeMftXhrUP2iNb0fTtIj8N6UkU1r4T+HWqeBmePXvtLX81vdXWgSahDdRoftMLxFVSBkr1T/gsn4N8caz/wAFGrq58OePbnwvby/Br4bqLKz8HaD4i3sb7xN511Pd6rIJYIlQgeWYzFG6bwZBIwX6TPqGXYXgPiujhqtKlg6fGVdU5RjiJQpxVOkqUEoUZzlywUbOnCdNxStJnzuRYjMMVx1wvVxNOpPGz4Pw7qKpOjzVJyqSdST5q0IxcqjknGpOM+b4o21PkpvClzNFbOlv50kCxhZB4nt5Ld1WVzHJGixSFnU/vHL/AHFZRscK9c5H4N3CzLRWFxERerGj+JSqQuIxKnmRtp/mG4JZwEO6NdyrDI5O43F+HnxcVfLg+N+q24EWdi/CPwIVChGkitUkaZIYwyMXZ2Kq0ocOxdkCaGn/AAp+L9+Ejtvjnr0Ra4aGKMfBPwPBtuJECoYYymfLIUJJeTMwQlDGUKFz/OMJ4CUvdx9KTioxd8PmSadoWaccE9bpt3u90rao/oecMfHfBuP2mvrGXr3Xr8Lx173dm9V3vfT6b/YNu9A8CfHLxn9t0WC6j1j4ORC0vYCNSj0pIfH+mxSyXCfZrd4pLuO4EEUcUoe9HnLuUQkN+mWvfGTwBoOlrq13rFhoun2t8thNe67qWmabp0zNKR/Z7W13qsEj3N1IzCyVziVo2nfykillX8k/AHwb+OfgPX7vxnovxsfUtYv/AAyPCt7YeI/hH8PZIYtPGt22tNdWS2up2wiulv7KG1FzI8yywmTYIo13Vv8Aj/wH8ZfHKW1x4y8Y6drMFzdC3vJfDvwg8BWmvRWt8k2nS3AceNLFYYbWz1TVYNUuovLeXQLjULJIboNHFJ3rFwh7KlGvTnTjGMZTWHxnPFTm5ycZVcLC7jzXTlyp2aU4xtbwK2WVq2IrV50pRqVJKSUsVh1GXJShSStGvU5ebkabip2labg5SZ+vep+PfC+h/wBnRaf4UtNTtL/S7PVor21v/D4hnTUA8scgxbXpJeIJIxa6mOXPzlQCSvyOl0j49QeVZ2Hxa086fp0EWmaeYPhv4OXFhpyCzslkaHxRbwyultDEiPFBEot1hiZTLHI7FZrMYOzlXpxlpzRhQx0oKS5E1CSyeScb7Pmd1bzMJZHiFKXs6LlDmfJKpisDGo43jZzjLN4yUrWunFa9LWvhaff69p1zfP4k+LHhnX78aeoI07SLI20V28ubu3LXECG+8qRWRb2CG1QhlaPncz6yeIXM1xHb+JtOut6OWEGi6QsikW8MiALFGH8tcq/GVwMl+WFYyeHPh7dfaFk8PWMY+yXdxGbbwv4fabybmYLH5EYzkyeW5SUlcspEWH3FsnT7Lwdbab9lfQtE8iC41m901b3wPo7atp2n6nqD3EelXGoCBRqq2Ea+VZ3VyfOjgVopVYMmfBn7CcpTUqlN8ybhCMUo7bJV7LfSF9NkpJ2X2sFWgoxVOnOyUeab2VlZvlwqbd7fZ5erneK5uyj8QamZrgJrcJCXiyqItJ0mBd09mssipKpXBIITcrOYwqsojYVDL4n1KKGVhrUaCG1mQqLTTYkKQySxRoqqf3jxb2ZpJFMkrebI7M2zHGrongeVpVOg6c4aPToo0Pg/T3lQ7jPIzBICIpjjneiMUbeCUO0Vn0DwNJAQ3h6F5WmupJV/4Q7SVKxbXYg7ooQqbyQJAHKod+CMmphGjKUE6mJ1eri6K6pyt++Td5aN6N2b3SQ3KtGMnGlQ0ina9Vu/L7rT9irronpZ6rXQ+sP2ZP2mfhJ+zLp3jX42ePfF/hPxT8YY9Lv9H+HnhG31XQNQ1nwNo80cw1DWZ9Hs7qW4t/Fnilv+JXpEFykVxp+hR3WZXj8SXMdn+PHxSk+I/wC1Z8Q/HXxq+I1zJca74s1O2u4bGaaK4TSNNLPHp2j2Pm7ZJbfT7MIrMqIbm4a5vpEF3czlvbr34G+ANeuZbu18KGQpe6ok6P4a0iyAvdOs4xJFcZaFZDAs8MnmyK6xrIo80ZdR6Jovwz+G+l6ObT/hFLBytlp8Eyy2HhqCYySFHlMbM8sscozhSgBZjgY+YH9PxnHEKXDeUcPZZSnl+FwHNWruhLnrY7GSt7XF4mfMnKpy86pwUbU4SUFeEIKH5pheDJVOIs1z/MqkcficcoUqCqr2dPBYOFlTwmFgkuWN3GU5NuVWpHnkoznVlL6H/Yf/AG3vC2kfAjxj+xV+1XeW958ODYz6X4V1/Vr7T7e40bTt4bR7zRNSvnlt7XxF4K1OO21DQppYntpLa20+GW1u4NNuRP5B+zD+0DpH7MH7YVl458QePPD2ueGvCem+N9EsfGOmXGkJoHiC31LSIksdStL6GaSJf7TtVjeSwmuXlsrlptPuc3UTJXjXif4G/C/U5J7lPDOibm1R0I+z6LCIYkCqr5tbGQKpjJRVQ8nJIUBscvqXwR+F1zax2b+H9CEYur9lwAZH8qMlAvlaQMQgIpIUovJTb90j2o+IuGr1eFsbjcNGrmXDtSKhjpycK+JwkJc0cJi1zPnjSfL7OpdTg/aPlbqVJS8eXh9iaMOJsFg68qeXcQwlz4KCjKjhsXKKjPF4V8vuyqRcnUpNuMnyaqNOml+mHjef9in9qr9pH4j/ALRWq/t6eCPhPqPxIufC0954E8QfCjSPEVto/wDwj3gvwx4QmiTxcnxY0m4v01MeH3v9w8Paa1kt8LVHuPs4uZuL+OHwj+BPwv8Ah3/wlvw0/bW+HX7THiA+J7Kyj8HaB8PfDvhzU9F0e9k1fUE177RaeM9furi10Vbay0Rzdadm6F6k099HKTFL+WE37Ofw4tIzLDoujl49MQb1tryTfcT3AbbGEsQrSRqD8m/fEyFdxI2j0nQvhb8MtEfzZfDumSKAqrv0m5Jk/dyGNUSUQxkybsKJNiOzBWMWN1c3EvEvBWdwzHEPIsNTzPHyqVXmEcxzOdSjia8pVJYinQqZgsJfncpezlQVFtJezajFLp4b4c4zyWeXYdZ1iquXYD2NJYCWXZXClVw9CMIRoVMTTwTxii4RivaRrOrdNOfM5Sf6GfBzw9+yR8RvhtqZ+MH7UV18DfjHH4wvre2s9Y8FWHiLwUPC72el/wBnX09o6+HjPqd1ND4iVri28cR2umxtpRk0+EpjVc7Spf2Cf2RfHdn8ddP/AGlpv2kvif4VsdWtfhtY+EPAuneFNB8Panrek3WhXOrXdrpvizxrqGv6w+nanqFrpL31/oekWEt3Lqc8VzdWdte6f8d6x8PfhtqFktr/AMIl4eliW6tZI538N2cV3G0cEpMe6RlkkgBcCSGQNGowSHVVNfKeo/st+BJ9Xh1m00JLTy3ne6RrLT7mK4eHZ+/e1+12kMMIGIYooWLSuflVAzMz4c4q4UyOlgsVSyHL5ZvgKEIUcxcsfedanrTr4jBRzNYOriE3GbqRpwbnyuCpqMeU4g4Z4ozytjcPVzzMaeUY6rJ1suUcC+SnUSVTD0MY8t+uU8O4pwjTdWp7rlBym5Scu8+M3jP4gftU+PvFPxW8T2M0L6pavp+j6fLJb3EukaBp6Omn2slwWDvcczXd26lojeXtyYVSFoUX79/Zm/4KJeGdK+Gd1+yr+274JvPiB8JLn7Baaf4liEkmqaHNpkUY0TW7W7tvN1PSfFOiHclrr2mQzQX9tuttYtzDPfnUfjPQ/BPw28N2Zt77whosiwWs++V/Cu7Nw6xrGAiag/7lSzZLPKShCCPZjHn3j34W/DzxZrfgfTdC0nwxp2oX3xE8J6fDNN4Wf7MqHTtcvZIdTtvtwN3a3KwRxzRblbcUeFwIQrGT+IGKw2c5jjKtdYulm7qrMcPjMJh6uDxlOo2508RQVSDlSlzSiknGUIScYe5KcGZvwJhMRlOX4Slh3hqmUqi8BicHicRSxeDnT9nGFShXdKfLOKjGUnJSU5w5pXnGLX6/2nwk/wCCevi0JqPg3/gon4f8I6E86yWeh/EP4b+H9W8XWE9tfpMbfUtW0n4geCrWaeMJDZ3SP4dsPO3TO0EcVykEXyt+2237Nuh2XhXSP2afi1cfF22uvDviW78ba9rGm6VoNvbaxNqYOlweHrRdF06OO0fT5jBcp/aGsMl3bMDNZ7kso/neD9mLwfJMJ5fB3hawLMd9rBpmkyxKzy43tILVRIDgSPM6+dIpQPtCtj0i2+B3wttNPMNz4Y8ChpI5UMkum6GkBUlAYoZGs2Xchy7AMCmXVmA2muPNs84OnRmst4dyzLMRWrUp1MbSqY+tUg6dWFWUcLSxOYToYfnkuSooUpXpScFy2jJdGV5RxZCvB5ln+ZZnQpUqkKeDq08voUpucHTUsTUw+Ap18TKkpc9O9ZS9pFVLtNxf0B+2H+1t4c+PP7NvwN+FGjeMPDWsan4F8Z/Da/udMtPEGjz3lnb6P8NvF3h+4llgW6eWFILvUoLeRmVAksqRkhmCH4n+IVlJN4UaN5rHO2FW8vW9PYySiP8AiVbrcxY7WkZiNpUPgEZresfgF8PNP1Q3sHgnwxfW0tw5WTTtL8PXkREOCCPJdFEYSQfIy72cK7KM5r0/xN4A+G2q6FFaf8K18J2l5DdQrBNF4MtInUoYjKz3EEU6i2uEQxzGXflSUJClg3DxhxXR4nzjB5pKVXCuhQw1GVPDvmhKNBcvM+avG7le8tJcqTaTWi7+EOGJ8N5Ri8t5aeJVXEYiuqmIilOP1iSk4rlpNe7ootW0u7aXPU/2v/2qPDPxr/ZO+AHwW0jxl4e1XVfh94g+G893o+m+J9IkvbNPD3wk8Y+HL17iGK/8xEtLvUobS5LgBJpo43xJIor4x/Zw/ae+JH7E/wAW4fiL4S8zUfDuq22mQ+LPD8WuWJkvYNPeWez1Kyc3f2aPUtNFze/Z4Zilve2t7d2k0kDSQXVt6hoP7M3hhl1XWdJ8AfD6W7Zbi60uyvdOtLW21O8XE8FkJ5tFkt7FroAwLc3UBt4pHRpx5Ck16teeCvhJregaXYal8M/AvhjXLXSrOHWrCfwpo87/ANrtah9ShttQfRYjd29ncZtrfUEjjhvBE00KRI6R17eZeIVXE8SYHiHC1J4OvhMNh6CjS9nOMlQg6Tc4VK/M1VhKUakZRcJJyg78yt42W8A0aHDmNyDEwhjaGKxOIxH7xypyTxE41Y8sqdJLmpzjCVOUJc8Goy0a0+g/FHjH/gmh+1L4jvPi9oX7Sa/si/ETxXONW+IXhTXPDGm+IvA+q65efa5NY1bQfD2peKfA9/4e1rV9VZLzWV07V9V0Ce4jlurXTYpNSF8zov20/wBhb9hbQfFd/wDs++ONT/aR/aJ8WaRJ4evfiZcQaRpNnplhcw2Z1DSvBNhaXuo6R4S0PUbqO2m1O6utf1/xDPHF/Z8N1ex2U9mfhS7/AGaPhtdXqyWXg3whepneWTwxoyFUlGVUs2ns8rgNwxUsCAGwSCN6w/ZU+HTSWr3Hw/8AB0Rif7Q3/FL6UZWEgfcoddIXYmxiACZNxJixtdmr16fH3DOEx1bP8Dw7lWG4grc8pZhThiJxjWmmqlehgqmOng6NeXPKXtIU+dycnPm5mn5FTgXiHFYOjkWN4gzXFZDRcYRwM54aEp0abi4UK2NhgqeMrUElb2U6qjyx5YWcU18Z+L/iT4T+KHiXU/iT8bfiboMfxE+Il3cXUGgz39rJcpHDmO0s7cCd4dM0rTLS0i062ku7nc5jjEjy3c80j/UX7Cn/AAVC8KfsxWXiX9n7406IPHH7N/iu21jRNb0LXFhv7fTtA8TG6PiDQdS0aGaa4vNCuzcXGpW1xpYuNQ0y9vZRbx3CvE1j9ieGvgN8H9PtI7aX4YfDCTZCY4Jpvhz4QubjCo8cMDm88MXEscseCTOrqWbDkM0aSDP8UfswfCDX42Mfw6+HkciNIpKeBvDjMXBVjI88OgplQSWLthzIMEc4rwsl48qZdnNbNYVq9SvilUWNeL9jUo4uNepzVKdak6nNKE3yucfaX5lzQnBpNe9nPA+GzDJqGVuhCFLDKj9V9hUq0quDnRgo054eqqbipQtKEL07W92UZpNS9F+Gnh3/AIJjPB4i1/4Uft1T+Fvh14h8WS+ItR+Gfizw1ovi/wAT+H797CwsdR8OaX4pj8c+FtsMOjWVnBpE/iLwrf6qkMiahqdxraXKFk+MH7e3ws8EfCu8/Zp/YM0nULXTdQv2l8U/EnWpLe21rW9d1OEQ3HiTU5zBZLqmrW9kqx6RpmlWY0PRgiRyMJ4bi1u/lSX9jjwVBLMtr4H8LwQMEliW28M6dbKWCkyyyQ29jbxSNKAVRjkkJGrfKAK9Y8D/ALMnwx0JrK6vPBvhZ8RRCVp9B0yNFCykh2aWFXXG4YfYpY8AkZavoo8dZHlf1rE8P5JluT5jjqXsauOoe2rYinTnCMZRwir4qpSwafIo2owUVFRfuySlH56XBGe5p9Uw2fZxmObZfg6sa9LA4j2VLD1JxlKUXi/YYOnVxjV3d1pO83Ju8ZOL8C/ZjtB+zv8AG74P/FvWdWjtofCHie512+1Ge6iA3S6ZqUMlxdXkjGUSzS3J3m5uGRpH3jMsgNfpj8XPHP7HP7aH7QVt8dte/a78PfB3xRH4J8N+DJPDmq/DqHxbp8n/AAjtxqk8mpjWrf4n+GsJef2iUksToLrbiFn+2ShwkXwZ+0/+zR8NfHlol9ovhbQ7Cezt7OO6m0p7TTbSHSdNeSW5JtrC9ja5l1COEFyyLKu1DG8yymFvGvhx+zn8L/GPhAeLfDQ8N3dte3U8CNqvgW6SPzEnmgZDDeWtvcmGO4geKS4kWCK6aMXELNbTRyHmyHi/KY5HjcjzfAUs0wmIzBY+q69Wvh4qs6NKEFz4TFU6toxpyeso3d9JRSZ0Z3wlm0s5weeZTjq+W4rD4FZdTWHw9DEP2XtJzmnTxeHnSV3Nwk3FpqK95Rvf9cviH8NfgB4a8N6Hqnww/an8DfHfVb3xJY6FdeGND8N2+gvp2nXWm6tfXOvX0snjbXWNva3VhY2CwNZQxrPqduzXGVEU2LovhaJ4oWh0+BSAEinWBfPdS7C4jb7ReExozlpHWMtGWJEgVVXH5paJ+z3qWla1Da3ll8I7rQFs557ifR/D95peuyX32hVgjENwjaaNPt4F/eyyXMl/JezZgUQIzt7/AKN8PdCSx1GceF9FQ7lt/M0uCxv9cgiYhJpLewupFWR4GAnaNHmldd6IHEgFfnXEVbIquY+0yjBRwGFjTgo4bCYivi6SkknOoquMr1a7lNK7g5yhF6Rino/0DIKGd08BGGbY+eNxTlKTxOKw9DC1HB25YOng6NKg4U3dKapqbvebbdz7Su9Jmh1G10xbFLe1uLW5mv8AXLkacbDTruFlNvYLHFM19fzXm+S1VLWLyISBJdSpHJEz2E8OLcKjedpb3rrutbm90ayuII5ZQHEvk3H3w0SoXWRN6L8ojxur43hu/CVnK1heeC/CKvayQ2QuLXRrcxX/ANmjML3qxTxSNGtyyGd4EZwsrMHAbaa6Hzvh7uiL6Fow3SqXW80rSrKC3QMytcSJcWySmSGUgvFKY3EWBGzrwngOvhm7XxGrSbaim7bb1uVcur2VrX3Sb9iOGxaSs6PXZVJrWzbf7r7Wt1ZLS11rb6W8J+D/AAl4fsLy11K1t/E15davqWpy6l4kuLW+ulN9N5psrB7ZrCO30aybMGl2JgZ7K3UW7SyCMEFfPFvYeAyhksvCnhDUoZW8z7VHpHhmRXkKqJQDPGWUBwcKuECkEDcWJKuLo2jyuqo2jyp0MO2laNtXUbbst29bJkuhim23Xgm3qo1Kqjq1suSNlrorJ287Hyqs8gnmhGAkJuAuBgkJclVVsEDaAPugBQScAZq5HGGQRljtWDUQ2RGTKq3KkLIWQlkIIVkGFKAJjaWDFFfLxlJSupST9q1o2tPZvTTofX8sW1Fxi0+W6aTWqV9LW16j7VtlrHOVR2kFg5WRAyAxw5QBcA7VErLtYsu0KuNqgUqQ4azTzZCLhLtGJ2MUBaRP3e5Cq4WNQFKsuBtKlcAFFdEZS0956t31etkrfd07GU4xTdopW5LWSVrx1+/qbK2pXarXd5KWt9TjZ5JVZyhghcKSIwMI0jMoAAB5IJzlX05DbXzG4ujsGhRhS8RBEsUMrEsYfMz5gyMOAMkY2nFFFdiSlThdJ3cr3V72U2r37NJrzS7I5Eldadn8/aQ1Mu701FinIurzI1CSP/Wx4wrvhtoiADjy0G4AHAx0qubLZFbbLq6XfNqEbENDnCLdfMD5GVdgoDlSNw5wGwwKK55wgpK0Yq8Xe0Vrqt9Dbmly/FLTltq9NI7a6GPqccsUUKJd3AQ2dgzLttvmJ2k7m+z7z0AOX5Gc5y2ad5p0bxRjzp1MpILqLcOoMO75Cbc4IxtBILbCVzjGCilyx5o+7Hfsv5afl5v733MlOfu+9LVwv7z1u1e+plpNc2l5BHBcuitNcgfurTcqi2wFVxbBiuOPmLE9SSwBHaeBJft3iBrG9ht7q0k0zzZIZYI8O3BwXQJJjJyNrhgQMMMCiiuylGKnNKMUueOiSS2XQwxLfs5O+tqSv1s73Xo7K662XY+b/iF8T9eGqaJHa2GgWFvqtnqc8traadIIbeSx8Sf2bF9mNxdXEyh7eLdMJ5p98skjgqCqrUfW9Ql8R/DCcSiGUfFrwu4eFSjB303xEWYNuLAkMVxnGwBcYFFFelJKNX3Uo2hNqySs+XdW6+ZxNL6qnZXcZXdt7Sg19z1XbofWmm+JtWkYMZowI51sjGIlZJY0Vg0kok3lppSxaZ1ZQ7YyoHFRTi3vcyXFjYsbq6vLi4UWyLFLdNDaQPdNCuIftDxCNXkCAt5MXHyclFeNVb5Vq9alnq9uWOnp5HpUYx9rS92OsZX0Wus9++y37Lscpqes3ujWVy2mfZ7NbWaaCOGK2gEBEDNGJXhKGMzygKZpgodyqjIUBa0rTUNRk1lrSW/upLdtPiuzEXWNRI1qJioEKRYjDscKMEAAbiM5KK54NuDu27JJXey9nDRdjq5IJxajG7au+VXekXrprq3977nX6HqN7LFd24uruD7VZ3cDzW95eQzpvElp50Mq3GYrhImJjlQBkkCsPugDkFvrjQND0vTbeWa/g0y0u7K2l1q5u9YvWg02cW0Iub++uJry6kljJ+0zTzPLKxzvUBQCit8PKTkk5OzUm1d2bVkm11aWib1S0OesknJpJNKKTtqlzTdl2V9dDoNN1+9chIlgtAIxLusxNbtuC5KnZPtZGChWDKTtJwQSTXbQavrEkEEw1fUInkQAmOfO0fOyiMyLIyBQoVQpwEJU5GMFFdC+CXr+qOd61YX71fwUbfm/vZLY+JvEaxS3H9u6kfLuYVEJnXyWWW7ijYMoQP8AcdgpWRWGfvV0LeM/FMGn6pP/AG3dTC0knjggmS2aFY0uIU2ELAkjKwdt4MvzE+nFFFKnKXNfmd7y6vo3b7ugnGN4rlVvcVrK1nypq3ZrRrqU2+IPiwB3bU1kKSpHiWzsXDoWxtfNvnCrhFClcKq4+ZQw2IfF+vTPOZbuOTbA20NaWmBgb16QgsI9xRA5YBQOC2WJRV881a0patJ+89U4xunrru9+7KhCFqj5I35b35Ve9972Ny31ea9tRc3VtYyzTSTRNILVImX/AEff5qNAYis3yKvmZyEGAAea4+y8QXWmQwpplrp+nJe3EsM6WVsbdCq3MoDAJKP3hILl23MXZySQxBKKpylyxfNK8pJSd3dqy0b6r1MbJKpZJWUbaLS7V7djttF8XazbajbXiPayTREwv59nbzR3EMU724huY5EZZIniAEigKGIzwSc/md8J/jr8T/E3xh+O+k+IPEZ1bTvDeseHr7w/a3Fhp8UWjy+IPEusaHdx2K2ltbeVb2tnpNnJpkB3JY3XnzwjNxKrFFevh4QngcwlKEZOFCm4OUVJxcq2F5nFtNxcuaV2rXu77s4pNxxeEUW0pV4xklopR5H7sktGvJ6H03qGp3txNZzTzGW5uJbsyXUiq9xvg2ukiSMD5cpfDPJGqsSByAWDWDqV39nbz5HvPKeAKLuW4lQx733QtEJkiaNmAkIKbg4yrKCwJRXy8pS9rDV7rq+1P/N/e+59PKEEnaEV7vSKXRPou+vrqaCa9f2yrHbC1toSkUghhtLeOJGlijdgihM4LEkbizc43YAAKKKz5pK6UpJKUkld6JNpJa7JbHI4Qv8ADHf+Vd4eR//Z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5" name="AutoShape 108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+KKKKACiiigAooooAKKKKAEZlVSzEKqgszMQFVQMkkngADkk8Acmvza+NP/BQLTdD1XUvCfwN0DTfHepabNNY6j4+1u9lt/h5p+oRM8c1tpK6azap40ubKWPyrxNMl0zSUkcxLrzXEE9uift//HHUNE07SPgR4P1O403W/GunSa94+1XTpzBfaN8PI7l7BNJt54pEns7/AMcakk+mwXKAlNG0zxDsaK4a2lX8sba2lEmj6FoOj3Oo6jqN5Y6B4Z8NaJbI97qeo3TCDT9J0u13Rwq74LNJK8Nra28c15dzQ28M0q/zj4teLWZZJmceEeEEpZw/ZRx2NjRjiquHrYlR9hgcHQlGcJYqUZwlUqShP2bqQp04qqpSj8VxHxHXweIjluWRU8ZLlVWooqo6cqlvZ0qcNU6sk025KSimlbmen05P+2h+1PcXYux8QPB1kudzaXYfDPT20z7xOwPqGtXmrFMHaT/aSuVAIZWyx9r+Gn/BRDxbol7a2nx18M6FqPhmSQR3vj7wDb39hd+H4WeNFv8AxB4N1C61J7nSrdGln1LVNC1aae0ijDjQnhEs0XI6L/wT6+PWqaNHqereM/hn4T1WaATp4VbTNf8AE5t2dA8dnqPiS21HRrdLqPIju303Sr20SbeLa4uoVSeT4cvtQi0N9Ys/EjWmnal4f1rXvDGvabHc/a9uueH9Uu9C1PTrBNiXWoC5vrWSPTo1tRc3sM9uPs4klKD8wxnE3jZwNVy3NM+xWY/V8fX5aOFzKphsfQxMko1J4aph6c6tXCzlB6Rj9XrR15LOLt4FXH8W5RKhicZOrOnWnyxo1fYVYzk0pezlGmuenNq6jZxd09Xax/TrY31nqdlaajp11BfWF/bQXtleWsqT213aXUSzW9zbzRlo5YJ4XSWKRGKOjKykgg18xftC/tYeA/gIYNBe1uvGnxH1KzN9pfgPRLiGG6hsWZoo9X8SapMr2fhrRXlV0jur1ZLu+8q4XSrDUJYJY18+8M+O9W/Zc/Yg8Ca3410yc+MfDfgHw5oOieEb5/JvZ/FOrrFYeE/Cd0FLPb/YpLmytdVMQl/sywsb6fa0Vm1fjvc3mralqGteJfFOrSa34r8SX8+ueLvEd0cS6nqkoLSuNxK2mk6dEBZaPp0ZW00vS7eC2gREjJP7V4neLFbhDKMrw+XYeEOJs6wFHG+wxEfaQyejVpxcqlelLl9rX9s50aFKaUeajUqVYuMY06n1Wf8AELyvDUI0aaeOxVONSNOd3GhFpXnOOjk1K8Ix0u029FZ/VviD9uP9prXbuWfTNY+H3gOyMu+20vRPCM3ii6gi3MVgvdb8SaikN/IFISSez0TS0cKGiijJJOr4U/bz/aG8O3cEnie08BfEzSU2i7sBpVx4E8RTLwHey1iyvNV0L7QoyyW93oltBPIBG17aI3mLxfwc/ZM+Mnxu0C28Y6XP4c+HvgnU4xN4e1zxfZanq+s+J7Ngph1jS/C+n3Ol/Y9Au1JfT9R1TVobvUYdt1baYLGe3u5fM/jD8KvFfwI8dp4C8cap4f1aa+8OW3irQvEeiQ3ml6fq2ly6hdaVeQXGnancXUlhqemXtqpuYINQv7drO8sbkTRvM8Mf4jis98cspyynxhjsfnGHyupOjUjPEzwbocuInH2DnlcrunQrOUVBywsIuMopNKUb/KVcXxfhqEczrVa0MO3CXLNULJVGlByw6XMoSbS1inqrq2q/dD4J/GzwX8efBMHjTwZLdwpHdTaVr2gatFHa+IPCuv2qo15oWu2cUs8cN5AssU8M1vPcWOoWU9tqGn3V1ZXME7+vV+WH/BNfSdamn+NHjWJJx4I1258GaHo14wkSx1jxF4atNYTxHqOm7lWK8gt4NR0fSJtTtjLDNd6dPZ+aXsGVfm/9rf8Abu+Kvxx/aQX9gL9iLxp4Z8DeNmbxLpfxG+N/iK4nisdL1nw5p9xc674J8KXVppurzafe6T5UllrXiSKwubuHW0k0bSxZzWN5fP8A2b4WvOePuHMozTE4anl+IrZbPHZrXrRqUsHgsPh6lSlUx1Rck6kKNeFOOIo0oRqVJKrGNNTS5j0eJfEXKuDuG8rzjO6WJrZlnWJwuVZJkGXwp1M2z7O8ZJ08LluWUK1WjTdSs17WdWvWpYfDUb1K1WK5VP8AT349ftofsx/s0W8jfGL4u+FvDWqIgePwtb3R1zxjdKWCE2vhTRUvtcmVCQZHFkEiVkaRlV0Lfld8Qf8Ag4A/Z50W6u7P4dfCP4o+PFt5dkGr6o2heDtHvoyqsJrdLy+1DXYxkshS70S2fK5AKEMfgHUv+CEf7Ymu3t/4h1f4y/AjWtRvppLnVNd1TxZ8QNTv724b/W3GoapeeDp7i5mbA3y3E7txgkYr86f2w/2NPiL+xT4s8IeDviZ4p8BeJ9R8aeHLrxNpt34D1HVb+wtbK01OXS5La/k1jSdImS8aeFpY0giniaAgmUPuQf0Zw3wX4eYutSwcs8nn+Y1Izl7GlVq4Og/Zw9pUcKVGCrJQjGTbnineOvLF6H8W+Kfj59JrJsDjM7peHtHw54Xw9WjTjmGOweHzrHw+s1o4fD/WMXi60sFKVWrUpxjGhlMFCbs6s43Z+yk//BxBrAuD9m/ZR05rVZZMGf4x3CXE0O8+USsXw4lit5THjzAHukD52My4r0Pwd/wcLfD65lhX4gfs4eNtDgKfv5fBvjHw/wCKpEkHH7qDW7XwaJIzyRumjccLtOd1fy2LIjnarqW9Awz+XXH4V+gfiX9gfXPDn7Bfh79u6T4maVdaH4hvNMsovhqnhi7i1W2fUvHF14JV38TNrMlpKIZ7U6iwGkR74n+zAq6iVvrsx4C8PcHHCU8Xl31OWPxlHLsJOGNzac6uMxHM6NGP+0VqcJT5JPnqxjSjyvmlG9n+LcL/AEjvpNcQVM6xGTcS087pcN5JjeJc6o18i4NoUcHkmXSoxxuMn/wnYDEVoUXXoxdDC1auLnz3p0ZtSa/qn+Bv/BVf9ij48XlpoujfFWDwT4nvDbxweG/ibYz+Cr24ubl3SKzsb/Uj/Ymp3I2Zlj07VLkRAqWIDIW/RSCeG5hiuLaaK4t541lhngkSWGaJwGSSKWMskkbqQyujFWBBBINfwm/tl/8ABP3W/wBjz4afA34j6x8T9J8f2vxwtJrqz0mx8KXWgSeHVh8O6H4hZbq7utb1aPUgU1pbQMlvZYa2M5XEvlRdj+wr/wAFRfjT+yLr2j+HPEGr6x8UvgIbiG21v4e6pqBv9V8N6c7BZtR+HOpX85bS7+zVjOnh65uU8P6qsZsyNLnnj1S1+BzHwwwOY5e824MzKrjqN6yhg8bFwlWlh5zpVoYfETpYZqpGrTnCFOvQjCTX+82s5f0dwx9LfiDhfielwV478K4Th7MHDATq53kNWOIo4KlmWHo4vA4jM8toY3NIyw9XCYmjWr4jLsdUq0FKzy3m54Uv7hqK474e+P8Awl8VPA3hT4j+A9ZtvEHg7xtoWneI/DmsWu8RX2l6pbJc20jRSKk1tcIr+VdWdxHFdWd1HNa3UUVxDJGvY1+MzhOlOdOpCVOpTlKFSE4uM4Tg3GUJxkk4yjJNSi0mmmmro/uzD16GKoUcVhq1LEYbE0qdfD4ijONWjXoVoRqUq1KrByhUpVacozpzg3GcJKUW00woooqTUKKKKACiiigAooooAKKKKACiiigAooooAKKKKAP50vjL4un8f/G74x+Mrh2ZLvx9q/hfSlLs8cPh74eyt4N0xLbfzHb3lzpmp6y0agL9q1W4k5Lk19P/APBPnwDZ+Jvi543+IOp2qTx/DDw7pOg+GzKFeOHxJ45F7d61qUSnJjvbDw7pljp0MoAK22v3yKf3rY/O0eI/senvLdn7TrV5qXiG7u4GY7lvrnxFq015JdMMsmbp5SVJMsh5z1av1H/4JXai1/4X/aDa8eSTU1+LWjyuT8sKaXN8O/Cq6bHCgOFVZodSJwuSGTczMDt/hjwvxOG4h8batfHSVfErFZ/m/JNJqOIp+29jzX2nQlVjUpxivcdKMnypRT/J8hqwxvF1aVZqdWM8diEtPdnGThC9+sYy0ileNk7qyv8AqzXiev8Agj9nrwh4rT4keKvDvwo8N+MNX1K0WDxf4jtPDGlatfa1JJDbWb2mp6oIZJNXllaCGKa2f7fNIY1DsxWvlz/goV8Vf2h/hT4F0DVvhAjaH4HupNSi+JvxH0fR08R+KfBFsiW50u4tdOuYrix0bRbsm7TVvFtxp+rjRgkTNb6erjUovwc8T2Mnjt9V1Pxdq2teN9f1jTr6GTxN4v1m+8Ua1L9st5jG8GoapPc/ZY1klEttHpy2tvCSpgjRQK/a/FPxsyjgDMaWS1uGsfnGZRjRxlGriqUMHlcFOKtWwuLrUq88TVpqUqdR4ailTnzU3WUlKJ9PxDxZhskrwws8DXxNdxjVjKUVSw6Ta96FWUZOcoptP2cGoy91yTZ+w3/BRnxe+o+OvhJ8OYpQ1l4f0XXvibqkAKur6nqEp8H+FJmAJ2tbWreMHTI+YzI6EGPNfEXgHwXD8TfiX8M/hldZNh478aafpmtormN5vC2kW134o8WWqOrK8bX+gaJe6YJFO6M324cgA8x8aviBrfjDxl8HfH2o3b3OseI/2R/gJqGqPKf3dxfTz+NH1lTAGCxo2rrdttQIEky4AdmJ9a/Y58UabeftVfBW2u0NpeXTfESDT1ciSKa+XwNqNw0cMnVZDp8GoOquA7JG4ViQwP4Pn2b4Pi7xzwmExr/2XEZ7w9haVCt71OrgXh8BVhRi/g/fQm1KF1zTqScVLmZ8njMXRzLjGjRrfw3icFThCWsZ0lTpVYpPa83J3T3bt73X+hC2trezt4LS0gitrW1hitra2gjSKC3t4EWKGCGJAqRRRRqsccaKERFVVAAArgfiB8OPhd47gsL34meD/B/ia28NvPeWF54t0vTL6DSBKI/tUiXGoxtHbW8wiiNyjuLeYwwtMjGKMq/4r6n4+0b4b+M9V+Fuiad4j+IVhoN7c+E9E1WRo7DUNXjQGGGcLcWZmITzJIbT7bYrezpFaNfWSzm6i/nR8f8Axe8V/E6+1CT4seOPGPi7U9P1K5s9S8G67Dd+H9J8M61ZSGO60mT4e28dhpWjX2nOfJK6pa3mo7Nsst7cmUTSf1H4l+I+T8AYLDxzTKcVmSx8ZfV6bpUqeWOVGSapYjF14zpRqqSjOFCnRrVeVKfLFcrf3+e57hckowliaFWqq11TSilRco2fLOrP3FLaSglKTSbUdD+iK/1bSY/hR4h1L4TTeHL+z0vwh4kHg5fCkumXHh8ajpOm38djY6cdIMmmpFbanbraPb2w2QSxyQtGroyD/OWOpajPdS6pNqF++p3k015d6k15crqNzd3kjz3dzcXglW6kuLqeWSa5leUyTSu7yszMxP8Aax/wS78ax6jp3xz8ARxi1s/D3i7w74q0nTVYmKx07xh4dhhuEhiGLeCG51fQtSuPIt40jE8lzI2+SVjX4of8FTv+CZfjT4EePfF/x6+DXhm78Q/APxbqVz4k1rTdCtHudQ+E+u6tczXWsWN3pdojSDwNNfSSXui6raQfZdBhujod/Fa2thZXt7/R30bePcnz7JaOPqRo4CXE+CwdfBRlUToqvg6mLw9bL1VlGmuZznJ4eMoQ9pySp29q6cJfxP8ATJ4P4i424P4K464dwuJx2X8LrOXnWAwcalbEYPDZqsslDNYUqaU54bBVMrnRxtWEHPD061KvJRw9PEVKf1j+y1eXkn/BCf8AaUuZLy8e6Sx+OxS6e8unukMd9abCl08zXCFMfKVkG3+HGTX5k/8ABMiy+K+u/GjxXL8Of2Z/CH7VXiCPwLFpkNr8Xr+1/wCFefDOXUNcs57fxhrupa9aatFbyzpZXWn2Nhp0DapeK929oiRwzzR+mfBb9vv4O/Dv/gml8XP2O9Z0Px3dfEn4gWvxNi0jWdM0rTbjwfC/jK5hm0k3upPqsV5EkKx4vTHp8xibIjEmM1z3/BLj9vP4e/sY6/8AFfQPi14Z8Q6v8P8A4u6VosF5rnhGFbzX/D2qaFDqVoiyacbi0mvdJ1Gx1SdWlsZ1vtOvYI5Y4Z47iRof16OW5vhMr4+lRyiWJxOOzytXwGFqOpT+uYWpLCxnVpSw9ehWlGNNVKkKcK9KVWUFTu+bll+HvizgjOOKvo1UsdxtRyrLeHfDzB5ZxLmmHjhcX/Yuc0KGOnRwWOhmWBzDA0KtTFSw9CpisTgcXTwarfWbQdJVqX7bfE39nTwz8dv2Ov2h7v8AaG+CP7KXhP4s/DTwt4w1zw14h/Zm1Gw1S48Paj4Y8N3Ou6YdU1W30fSdW0jUlvrCWy1DQL6S9sLzT3kYRRuxEfw18TCW/wCDej4ZM2MnXPChOOBk/HjVicD0zXEfDf8A4KB/sBfAD4F/tM/Aj4F/DD4/aXp3xc0XxZa6R4p8X3un+Jr/AMRa14j8HajoNre6vFNqVo/hrR9HuLmG1toBFeald2fn319uuSof5o8XftyfCfX/APglf4P/AGIrTRfG0fxV8P3+iXd5rU+mWC+C5RpvxLvfGU4g1NdSa+YtpdykMSnTQWvVaMkR/vK8TL8jz6FTBUpYLMXgsPxvkGZ4aGJo+xVDAwwmJWMxEcPLGY14alGrKn7Sn9ZqOMmudRnzQj+hcTeIXhvVw2e4qjxBwx/b2aeAfiFwrmdfLcZDGzzDP6udZa8ky2tmdLI8hjmeNrYWniXh8S8sw1OrCM/YyqUVSrVf6Mvib+xp4b/a30L9hG9+IM1ndfDP4L+F7bxv4p8JyiRrnxzf3fgnwPb+G/DsirhBoD3ljcXfiQMwku7KCHS4tq6jLND/ACxf8FD/AI3eFPi1+0J4o0H4d/Bzwp8EPh58KtY1vwPoHhbRPAuieCPEmqajpeoSWmu+JPHEGk2NpM+qX19bOmlaXcPLFpGkJbKhe5ubiZ/v741f8FevCtzffsWeJvgNpPj+w179nR5rD4j6R4ps7TSNE8deE9U8KeGPDfiDw3bSWeq363aXyaPdzWNzeW0X9nX8emalGPMhKVyHxu+Hfgj/AIK0/tL6F45/Yx8AfEXwbqWtG2039ojxb498KWWlfD3Qo7GK3j0/xvLq+maxeRX/AIu/sv8A4ls/he3ddR19bXS7hHt0iu7xduEsFmXDmJoY7iSjXoZVTwOafVa1WbpYbI6zzLE1q31yhGbjOpmNGpGWHxTjKo/aQwkIW95cHjPn3CniplGZcPeFmOy3MeMcTnvCH9rYHB0freaceYCPDOU4LBf2Nj50FPD4fhvG0J0syymNWlhovD1s2r105ezl+tv/AAQq1fxFqX7DQstaa4bS/D/xk+ImkeD/AD1YIvh6e38N69eJaswAe3XxhrfioEoWVbjz48h42Vf2Trxn9nr4GeC/2bPg14C+CngCGVPDfgXRU06K7uvLN/rOpXE01/rniHVGiSOJ9U1/Wbu+1e/MMccC3N5JHbRQ26RQp7NX4lxFmFDNc9zbMcNB08PjcficRRi4qMnTqVJOM5xWkalRfvKi6TlLV7n99eGXDeP4P8PeDOF80xEcTmORcOZVluOqwm6lJYnDYSnCtRoVGk54fDTTw2Hm1FyoUqb5Y35UUUUV4x9yFFFFABRRRQAUUUUAFFFFABRRRQAUUUUAFFFFAH8sfxn8G3/w5+OXxs8BamrLNovxL8S63pZZWVbjwp49v5/HHha5t2aOMTwxWGtyaTNLCGhj1DSr60BD2zAer/sk/tJr+zH8Sde1nXtJ1bXPhv8AETS9G0rxrDoUDX+t+HdU8OTXx0DxbpukiRH1W0Sy1XUNM8QWFmH1SW2TTLuxiun09rOf9JP29f2Sdb+MdppXxd+FFhb3vxb8GaU+ial4ckmhsk+JXgf7VJff8I8t9O8dvZ+I9Avbi81Xwle3bC1ea81PRrt4INWF7Zfhx9pEeo32iXttf6N4h0qY22s+GNfsp9F8TaLdhVZrTVdEv0hvrWUBlZX8p4J42Sa3mlhkR2/zq49yTinwZ8TK3FWT0Jxy/EZji8yybHzoTq4CtQzB1J4vK8XKLSjOmq1XD1Kcp0qk6ap16TXNGS/EM6wmY8K8QTzPCQboVa1Wvhq0oSnRlGvd1sNVkrJSTnKPK3GTjyzj3P3H+In/AAUp/ZdfwV4gtvCN/wCJPid4g1HR7/T7LwXaeAPGGkR6hPfWktstrrmp+LdB0bRNK0smXbqc15dvIlp53kWd5Nst5Pws8NafNo+ieH9KuZVuLjS9N02xnmUkpJLawxxyFGb5jGGUpEzfMY1QkZ4rZKzEFWWUgcFSHIB9CDVjw5ovifx34p0/wB8NtCm8a/EHWJEj0zw9pxMkFgHYJ/bfizUIxJbeGvDOnsfP1HVNSaINHGbWxhvNQntrWX5TjrxH4q8YMfkuCr5VhPb4OVahluX5LhsTUrV8RjnRjUbdWriK1SU3RpKMU406aTdruUn5mcZ9mHFFbCUZYakp0pTjQo4WFSU5zrOCbblKcn8Me0UtdLtnc+KvDF7bfBX9lP4lOJZrDW/DnxY+B9/duAI7XV/h18VvGmu+DLJ5CV3vqfhy88RpZooYJHohiLs2Frk/C/ivxB8P/GPgv4jeEhbv4p+H3iiw8VaLbXkhhs9T+zxXOn6xoF7cKkr21n4k8P6hquhXF0kcklot+LuNS8C1++MX7GHhG8/ZB0P9lzXNUeW40bQ7e8tfHFnbbL7TPiemoXHiaTx5pVvLK7RMPF95e35055zFd6VdXWi3TvZ3c6t+DnxJ8A+PPgp4sm8CfF/RD4Y8QxzNDpmtiOdfBXjmBN3l6x4M1+ZEsrpbqNRPc6DcTRa5o0jm3vLTYsU8v3Hi34fcU8FZjw1xtgaNeXs8p4ceYY3CRlWWU8RZLl+BwtSVdwUlCjXqYSnWpV5v2VSr7aDcfdUvZ4myTMcqxGX5xh4zbhh8D7erSi5fVsdhKNGm5Stf93UdOMoyfutqadlZP9stC/4Kb/sq3+iW1/4h1/xl4M15raN77wfrHw68b6jrFneFAZbOC88N6FrWhasFl3Rw3emarcW067ZA0e4ov48fHn4laT8Z/jp8TPiv4f0K/wDDvh7xddeG7fRrLWLeGz1u+tPDPhyy0E6/rFjA8y2N5rMls0kNnLM95b6bb2CXwiujJBD5iBMFG3zNjdNu7Y2fTHynPtnNZ17qNhpvl/b7pLZ55YoLa32vNe31zO6xQWenafAsl7qN7cSskVtZ2cE1xPK6RxozMBXyvHXjXxZ4jZJhOHMywGU0aEMVh8VUlluGxH1nGYqjCdKk7VcRXVJN1pN06EI80pJX5bQPMzji3Ms9wlPAVqGHhD2tOcvYQqOpVqRVoK0pT5buTfLBXd0r20f6Rf8ABL3WHsvjr8W9CAAj8Q/Czwdqr/LkmXwz4m8Q2UbFgCUxFr7KASofPRjGNv7iTC3limhuBDJC0TJcRTBHiaGRSrrMj5QxOm5WVwUZcggjNfmh/wAE5P2dvFvw30Lxj8X/AIj6Ld+GvFfxOh0TS/DfhPVIUi1nwx8P/D/266059bhwXsNf8T6nq19q+paWzltPsYtFs7lIr+3vI1+0PjJ8BPhx8d9Am8O+P7TxF9kmieFrrwp408XeBtTaJwQYbm+8Ia1o0upWwBYLZaqL+yUu7rbB2LV/cXgbkuOyLw54XyziCFfAV408ViKtFUFUxOEw+Nx+JxdCnOhUq4f96qVaM50pVKcoOXJK04tH6fkeHzbL+FsNSoYPD4jMoUK1Sjgsdi6uAozdWrUq06NfFUsHmFTDtxmuZrB1nFvllBO9v5kv+Cx2i/8ABPrwdq0uifBfwrpMP7T+p6xDe+L5vhjqi2HgTwtpzXJvNVl8daJYNL4duvF+tiWVLLTtMt7PW4DctrOvXkNrDptjq3xd+yd/wS7/AGlv2v8A4d678T/Asfhfwd4TsrtLDwvqXxFuNa0S28f3cZlGqHwvLp+i6vNLp2kyRpaz6zParpdzqMklhZ3M01hqRtP6WPA3/BGz9gzwN4ktPEqfDTW/Fk1lP9qg0nxx4v1fxF4ea4DiSOS60eVoLa/WOQBvJvvtNvLjbcwzoWU/p7pel6ZomnWOj6Np1jpOk6XaQWGm6XplpBY6fp9laxrDbWdlZWscVta2tvEixQQQRxxRRqqIiqAK/rKXiXDJclwuU8OVcyzDE03GVbNc/jCcopct6OGwscRiOSlaKp06cq3JQp83L7WrN1Y/yVT+inX4949zfjTxRwnCvDmUYmE6WA4O8OZVqFOpNxmqeOzXOJ5blkq+MUqksRia9LB+1x+JUPaPC4SksJU/jdn/AOCFn7c8MyRRr8GbpHxm4t/iHfrBGC20+YLrwna3GQPnIigl+XG0l8oO+8Gf8EC/2rtYulHjT4ifBnwVp5Kh5bHU/E/i/UlBYBithDoGhWTEJllzrA3HCnZksv8AXlRXlVPFri6cXGM8upO1lOngU5J90qtWrC/rBryPr8N9C3wToV41auG4nxlNSu8Nic/nGhNfyylhMLhcSo9bxxEZf3raH4Q/Az/ggt+zz4HubHV/jV488X/GjUrVxJJodrFF4E8D3DpKssRudM0251HxFeKm0RyW9x4oNjcxtIs9k6uqx/tV4A+HPgP4V+GNO8F/DjwjoHgnwrpMKQafoXhzTbbS9Pt0RQoPk20aebKQBvnmMk0nV5GPNdpRXxmb8RZ3ns1LNsyxOMUZOUKU5qGHpyd9aeGpKnQpvW14U07aXP3fgvwx4B8O6EqPBvC2V5JKpBU62LoUpV8yxFNWtDE5pjJ4jMcRBNKShWxU4KV5KPM22UUUV4p94FFFFABRRRQAUUUUAFFFFABRRRQAUUUUAFFFFABRRRQAV5H8S/gH8FvjGkI+KHww8F+NprWN4rO/13Q7O41awSTO8afrKxx6tp+4ncWsr2Bt4VwQ6qwKKwxOGw2Mozw+Lw9DFYeorVKGJpU69GaTulOlVjKEknr70XqTOEKkXCpCNSEtJQnFSi12cZJp/NHgif8ABOv9jhJFkPwe85VYMLa5+IHxSu9PODkI2m3XjebT3i7GF7ZoiMqUKkivpj4e/Cn4afCfSW0L4Z+BPCvgXSZJTPNZeGNEsNIjubhgA1zeNaQxy3ly4AD3N1JNO4ADSHAoorz8Bw/kOVVJVsryTKMtqzTU6uAy3BYOpJPdSnh6NOUk+qbZhRweEw7csPhcNQk95UaFKk3fe7hGLdzv65zxX4P8KeOtEvfDXjTw3oXizw9qMflX+ieItKstY0u7jyGC3Fjfwz28gDKrKWjJVlDKQQDRRXqzhCrCVOpCNSnOLjOE4qcJxkrOMoyTjKLWjTTTWjR0NJpppNNWaaumuzT0aPlK+/4J5/sdX1zLdH4MWWnNM5ke38P+MPiH4Y04MccRaV4c8XaXpkCccRwWkcY5wgya9Q+Gn7K37O/wf1BNY+HXwj8H+HtdjWSOLxC1lLrPiSKObIljj8R6/PqmtxxyA7XjS/VGUKpUqqgFFeLhuGeG8HifrmE4fyPC4tPmWKw2U4Chiea9+b29LDxq3vrfmvfU5qeBwVKftaWDwtOpe/tKeHpQnfvzxgpX+Z9AUUUV7h1BRRRQAUUUUAFFFFABRRRQAUUUUAFFFFABRRRQAUUUUAf/2Q=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6" name="AutoShape 109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jeiiiv9AD/ADfCiiigAr0DwP8AC/xn8RrPxpf+ErLSby1+H3ha68a+LH1LxX4S8NPp3hmzubezudStoPE+uaPcayYry8s7Q2WhxalqDXV7ZW6WjTXlskvn9fUn7L/xz0P4C3Xxc1+5n8c2Pi3xd8Jdc8A+BdX8FDw4f7C1zWNV0bVf7X1oeIUmEunxtoNvYyW9hCbp7bULyaOWKe3txJx4+piqOEq1MFShXxUXT9lSqKXJPmqwjPm5JRlFKm5Sco8zhbm5KlvZy7cupYOtjKNPH1p0MJJVfa1abiqkOWjUlDk54yhKTqRhFQlyqd+T2lLm9pHjrj9m74xW3jPRfAB8N6TdeJte8D2nxLs4tM8dfD/V9HtfAF7oJ8UW/i/XvFWl+Kbzwr4W0E+GwmuzX/ibWtIhtdKmtb66MNvd2zy3tD/Za+OfiT4k6f8ACLQvBtpqnj/W/CMnjzw1o1r4z8BvZ+MPCUWjz6//AGz4H8RnxOvhjxxDLpFnf3ltb+EtZ1m9vF0zVorW2mn0rUYrX6N8Yfta/DXxX8ZtZ8b6po3xO1/wn8S/2cNC+AfxYn1e78J2Hjt7zSvDnhnRpfHHhSfS4ToD3kmreDNB8StpOpwW1tdmbVdAknt7KeG8j5ix/aZ8A6N8T/ht4k8OWfxH8O+FvgH8GdZ+HfwfvrRvDN544v8AxXez+LdYt/FHjVruUaVaadP4j8da9e3Gj6JPd/YNKs9L0ezmnMt/fSeLHG8Qyoxf1HD068svdVqVGrKjDHOjNqDksZGrKEcUqdB0FTjOVCUsVHEqzox9+WX8Mxrtf2jiamHjmaopxr0YV55eq9JOolLBSpRnLCOrXWJdSUIV4xwjwk2/bP5rb4LfEiL4deGfixdaHY6f4A8ZeL73wL4Y13VfFHhLSX1jxJpgg/tOG20fU9dtNdXStMa4ii1PxLNpkXhrT52a3vNXgnjkjTqPHX7M/wAX/htqltovjDS/B+napceNbb4dzWdl8WfhHr8mkeMbuMSw6P4lbw7451aPwptiJkuNQ8TPpOl2aJI13ewCKQp7x8ff2lPg18ZPB1h4e0Lwb4/+H8Vl8bNW8fWHhqyuvDGp+FfDvg3xNpWmQ+JNK0WZ0stRl8QT+IbbV/E8DTwW+jyXniC7tpIYY7eKWTd/aj/ae+Cfx/8AGvhrxnbWnxze/sfiJpmotJ4pufAKf8IL8KYZZrrUvAvgi20COCDW9Tk1O4/tSw1vxQ8JtWtYbEoYbi7uJHSx+fTq4T2mXQo0q0sweJi6M6lXCxpyovL4OpDGexqTnTnVWIqRbpynSboK7p06k1cu4dhSxvsszqV6tCOWrCzVaFOli51Y1VmVRQng/bU6dOpCk8NTkvaQhVSxEmlUqUvlz4nfs6fGH4PXNna+PfCtrYyX3irX/AsUuheLPBnjeyg8b+Fp7G38ReDtR1HwN4h8R2Gk+KtGk1PTzf8Ah7VLmz1eCK9trhrPyJUlOY/wJ+LkXxbvfgTL4H1WL4s6brF9oWo+DZZLCO80/UNLtpb7Umvb97xdHtNO07T4J9Tvtan1GPRrTSoZdUnv49Pje5H1h8RP2wfCXxM/aJ1f4ka9o2vW3wl0Txh4/wDit8MPhvpPg/4baYln8VPGS2uoW+vfEDTtNt7DQvGk8Wu2WlNr/iHWBqmu+JdI8O6XYXyiO6vY1XXf2tvhhq/xP8CfFOfwR4rvNX8QfAnVfgd+0jY2ieEvB9l4ntda8Bz/AA8ufFXwxTQba5tPDWq2OgXdvFaWmo6c1lcSeG9Na4CLrOppaKljuIVRoqvltCWJqZfXrVPYRqKjTx8r1cJh2q1ePuRowlTxKdazxdSjTp1oUvaVYutl3DTr13h80xEcLTzLDUaX1h03Wq5cnGljcSpUcPL35VqkauEtQ93B0q9SrRnW9nRl80aV+zf8Wdd+IGhfDDRNN8Iaz4w8TeHL7xZoMGlfFb4T6joOp6Dptrq17qF5b+NLTxvN4K82ytNC1e5utPfxCmpQQ6fcPJZqqAngPHXw+8TfDnUtO0rxQmhC51bRbTxDps/hzxf4Q8b6VeaRfXF5a2t3BrngnXfEOisZJ7C6Rrb+0BdxCNZJoI45oXk+4PCn7UvwD8FftE/BP4leGPhr4l8N+BPg38L73wlNceE/D3w58L/Ebx/46vvDvibQpPiH4mTToG8MrqKjXrCTynk1Lf8A2DHIxFxq1/Ivy/8AtDePfA/xJ8eR+LPBbePL6fUNFtD4y8TfEh9Aj8TeLvGK3d/9s16TTPC3/Eg0Wx/sg6Lpdrp1i0rM+m3GoXU8tzfSFenB4zN6uNpUsVgo0cHPAwrSq+xlGosW62JjKk39aqQpwVCGHqcrU6sZ1uT3rVJUOXHYLJaOArVcJjp18dDMJ0YUvbQlSlglh8JKNaK+qUp1KjxFTFU+dShRlToc/uv2UcRia58D/iR4a8MaP4u17TNB0vSNcHhOWzguvHfgFfENvZ+OtNn1nwhqms+D18Tt4t8OaJ4h0e3fVdN13xBoml6PNp0lre/bltr2zln6jxl+y58a/h/p/wASNT8WeHfDum2vwj1Lwlo/xBEPxM+F2rXegap46s5tQ8JWC6do3jPUNQ1i61qytby5t4tCtdTaOLT9Sa6EH9nX32f0Xx38cfhV4v8AgV4D+GV7p/xK8V+LfDL+ArWx8W+N08Ez33wz8P6Jp+rReNvCXw+8SaPa2nibxN4M8SajqkN14a8I+OJV03wPBpNlFpM0k89/c3PvX7SP7cXgP46+APjj4IRPjJ/Z/jXxX8HvE/wp0fxE3gSXRvAw+GvhzVPD2r6bqs2lR2+oXkPiFdf1C7intd0lm+m6XE6yi4vpK5pY7iD22EhHL6DpTxVSni6jpVo+zw8cbl1KnVor6w5OUsJXx9SaqxpxjUwzlTdWnCksb1xy7hr2GMnPMsQq1PCU6uDpxrUZKpiZYHM6tSjXf1VKMI4yhl1ODoyqSlTxPs6qo1Z1ZYD4q8Rfs6/GLwp4NuPHuveEorPw/Yaf4W1fWYo/E3hG/wDE3hrSPG6eZ4Q1bxd4G07Xrvxv4Q0rxGjQHSNS8T+HtJsr37dpghnY6rpournjf9mf4z/DzwiPHfibwvpY8Krp/gnV7rVPD/jr4f8AjNtL0n4k6dcat4B1TXbDwZ4p1/U9A03xfYWlzN4fv9bsrC11J4Xt7eV7keTXvvxL/ar+H3i7Rvi/4s0Lwf4wsvjR+0N4D8E/Dz4mNq2o6LN8N/DumeGL7wZqet6r4Gt7aI+ILq/8VX/w88NS29lrJtbXwrBd63aWc+qxPYG25n9on9qK0+I/hDwL8Nfhimv+Gvh/pHwz+EXhHxzY65oHgrTtf8b+JPhF4el8N6Dq2ueJvDNv/bXiLQ7O3muL/wAP6F4g1C5t/Dl3f3MdnHKsNrcR1h8XxDVqYSNXBYWjGpXaxcqlOqo0qFOlgp1VTlTxVW9T2s8bQw9WcfZ4l0qVX2dGk06ueJwfDVKnjJUsfi68qeGjLBxp1KTdXEVK2Op0nVjUwlG1P2MMBiMTRjL2uGVatSVSvVVqXj/wz/Zo/aE+M+iXniX4S/Bb4mfEjw/p2qy6Hf614L8Ha54h0yz1mC0sr+bS7i80yzuIIr6Ky1Gwu5LZ3EqW95bSsoSZC3o3/DBX7a3/AEap8e//AA2Hiz/5WV9TfsIf8FSvEH7Dfwr8UfDDR/g1ofxDg8TfEC/8ey63qPjHUfDtzay33hzwz4e/stbO20LVoJYIE8OLdpc+ZDK0l9LFIjJDE1fbf/EQ343/AOjX/Cv/AIdDV/8A5jK8TNM08QqOYYqllXDGWYzL4VeXCYqtmVCjVrUuWL550pYyEoPmclZwi7RvbVX9/Kco8Na+W4Stm/Fma4HMqlJSxmEoZViK9KhV5mnCFWOCqRmuVJ8ynJXdrux+CnxO+DPxZ+C2qadofxc+HHjP4baxq+nnVdL0zxr4e1Lw7fahpouJbQ39pbanb28s9oLqCa3M8atGJopI925SB5pX3V+3n+2/q37dHxA8GePdX+Hmm/Dqfwd4ObwhFp2m+IbrxFHfxNreo619tkubrStJaB1fUWgECQSArGJDKS2xPhWvr8qq5jXy/C1c2wtLBZjOm3isLRqxrUqNTnklGFWE6kZpwUZXU5atq+ll8VnFHLMPmWLo5Ni6uPyynUSwmLr0pUKtem6cG5TpTp0pQaqOcbOEdIp6p3ZRRRXoHmhRRRQAUUUUAFFFFABRRRQAUUUUAFFFFABRRRQAV+lf/BOj/gnZ4r/bi8YapqWqapd+DPgp4HvLW28a+MLWGGbVdU1SdI7qLwd4SiuVe2fW57Flu7/UrqK4sPD9jNa3V1a3lxfadp97+alf2TfAHX4v2O/+CN+l/FHwXaWdt4nh+Cuo/Ey3vGjSUXfjz4k3hOiarfqUK3TabPrWhWoilUq1jpFtZufLjzXwvH2fZhkuVYShlHLHNs6zLDZTgas1Fxw88Rzc1e0lKLmrRpw5oyjGVVVHGShyv9B8OOHstz3OMZXzrmlk+RZXic5x9GDlGWJp4Xk5cO3BxmoS5pVKnLKMpwpSpKUXUUo0vFuv/wDBIj/gnjPB8OtZ8I/Du+8d2trBbavpy+DR8Y/iLDHMPOE/izVdStdWXRp5wq3A067vtLlEMsUlnpcdpPDvu+F9G/4JJf8ABR+11Dwp4R8M/D238eS2MssVjovhxvg78V7CG0j/AOQlo62VnpA16OwSMTTwwjxFpkUEYbVLJrUhW/jr1nWdW8Ravqmv69qV9rOua3qF5qusavqd1Ne6jqep6hcSXV9f395cPJPdXd3cyyT3FxM7yzSyO7sWYmrXhnxN4h8GeIdF8WeEta1Pw54m8O6laaxoWvaNeT6fqmk6nYzLPaX1jeW7xzW9xBKiukkbA8EHKkg+G/DGaw/1mnxXxFHiFR5/7UljpujLE2u06CSr/V3LTk+tOajvKS9x/QR8WIPEfVavB3DMuGnP2f8AZMcBBV44W/KuXENvDvExhrz/AFSNNy2hF2mvrz9vX9kS2/Yx+Ol78LNP+Iug/EPR7zTYvEWiT2d1b/8ACV6FpN9PMllpHj7R7bMOj+IUiiE8RhYW+r6bJa6zb29jFeixtvoj/gj/APspeGP2m/2ltQuviR4WsfF3wr+F3hDUfEHijRdWSaTSNX1vXEl0HwlpN7HC0ZmH2mbUdfjhaVEkbw7tlWWIvE/5eeKPE/iLxr4i1vxd4u1rUvEfifxJqd5rOva9rF3Nf6pq2q6hM9xeX19dzs8s9xcTOzu7seu1QFAA/rn/AOCZHg7w/wDsUf8ABOTxT+0Z8QLZLHUPGuja78b9fMvyXdx4Z03TpLL4ceHonCb3k1i0ijvtLgILDUPGLwj5nNd3GmZ5lkPBtPCSxssZxBmSw2TUMVh4fVquIxmJ92vXo06TUqc1RVVU5U3FxrSpSXLKSS8/gXKsr4i45qY2GBhgOHMqeKz3EYTE1HiqOGwWE97D4evVrJqrB15UnVhUUlKhGtF88Ytv5W/4LLfsDfCH4V/BDwR8bPgB8LvDvw/t/BniyTQPiRaeFLSW0t9Q0HxfHa2+ha1qMLTSx50TxBYQaVFLGsbv/wAJSRO0iQwiL+aSv7L/ANiX4or/AMFKf+CfXxL+GnxZ1pNW+IFx/wAJx8NvHeozAi4gv9YnuPFHw+8VxW4LlINLS+0ldOxvja98KXMW1lhZT/Hf4r8Ma34J8UeI/BviWyk03xF4T13VvDeu6fL/AKyy1jQ7+40zUrRzgZa3vLaaIsBhtu4cEVn4b5hj44fOOGs5r1K+bcOZjUozq1atStOvg8VKdShVVWs3VqwdSNZ05S+HD1MNG0U4o18Usty6WIyTirI8PTw+T8T5bTrQo0aNOhTw+NwkYUq9GVKglSpVFSlRVSMdJYiniZJyalJ/0+f8Egf2IP2c/ix+yT/wsn4z/Bvwb8QvEfij4leMP7J1jxPp817d23hzRYdI0K2sLUmeOKK0TVtP1m4Cxx7mmuZneVwUSL8L/wDgoF8A7f8AZs/a4+Mnwx0nTRpXhKLxG/ijwHZxCU2tv4K8XxJ4g0KwsnmZ5ZbbQ4r2Xw6JJHkkM2kTCSSR1Z2/qy/ZN8XeH/2QP+CYHwU+IPjOxli0fQPh34Y8X65DE8NtOy/FPxhb6hDdtJIPLIhj8ZWl1IWBZrW3IBLYNfmx/wAHAnwRUzfBD9o7R7LfFdRah8KPFt/bwhoy0YuPFPgiW4uIwQ3nxP4ugSSU7dsFtHGx3KtfH8KcTY+fiJmsMVicTUyjOcwznLMvjWr1KmGp4rLZ0q9KNCEpuFOSwzp07QilJ4qmtXt9txjwpl0PDLJ6mEwuFpZ1keW5HmuZOjh6dPF1MLmlOph68sROMI1KsXiVUqc05ScVg6jdlv4v/wAETv2Mfhl8f5/jR8UPjZ8PtC8f+C/DcWh+BfCmleJLeW700+KL9v7e1/UI7dZIka70rSodFtopXZ9kWu3Cqqsd1eEf8FmP2cfh7+zx+0p4OtPhR4K0TwH4E8Z/CrSdYttD8P28ltpy6/pmv+INK1q4SF5JUSWa2i0d5RGygs3mNGGffJ++H7GNj4X/AGDf+CevwX1Lx7bSafqvjXU/Bmt+IrR2jt7yfxr8dvFOjadollcK6/u5dC0bVtCstUDb2t7TQL2ZmVIm2fB3/Bwv4HSTQ/2bPiTFG3mWeq+PfBF7MAduzUbPQte0yNjnbndperMgwCBvwSCQDJuJ8dj/ABRnV+s4n+xMdiMzyfA03WqPBVJZbg4t1KVLn9lz1KtOlWc1C98Ule7aRnnCeX5d4RwpLC4T+3cvw2U51j6qoUlj6azXGy/d1a3J7Xkp0qtWgoOfLbCN2slf17/gnZ+yb+xl4p/YA+G/xt+OHwV+GusX9lofxM8QeOfHfiPSbm7u/wCxvC3jjxkJtT1OWKaSR49K0HTI4ttvBuFpZRqkLy5L6n/CW/8ABBf/AJ9P2d//AAivG/8A8oa9q/4JreB2+Jn/AASl8FfDhdTGit4+8C/G/wAGrrBtPt40o+JvGvxB0YaibH7RafbPsRvftP2X7XbfaPL8r7RDv8xfgX/iHdu/+js7f/wycn/z1a8JYzJq+fcVw4k4z4jyWWHz/H0sBQwGJx86UsOsViFJctLCYyNNUmoQhBOmlHSMWo3X0P1HPcPw5wbU4X4H4Yz2OJ4byytmOJzHC5dCtHFSwWEcXzVsZgp1HVUpVKk3Gq3JNuaej+fP+CdPwc/Zo+Pn/BRD9pPwxd/D7wN8QvgfFpPxQ174Z6NPp2pP4YsdGh+I/h+HwvqOhWV+9pfwQxaDeNaWSalEZ4rK6dJoUuMNH+sXj74T/wDBGfwt8Sbr4AeOvB/wF8IfEy5utJ0W48OXVp4h8OajZ33iGzs7/Rof+Emtvsem6Vc31rf2M1rMdbtv+PqCN3DS+W35rf8ABHb4dN8IP+CjX7QnwrfVhrzfDnwP8TfBTa2LFtLGrN4b+IvhXSTqI057m8exF4bXzxaNd3LW+/yjPKV3n9CP2o/+COmi/tT/ALUXiD4/+KfjlqPh7w14nm8LDVvAei+BoZNY+xeHdA0vRJ7ay8Y3Xig21tNqI00zLdSeFrj7ELgoILlold/R4nxuAp8XSw+ZcU59lGU0+Gsvr4HE5fXxjq4jGKFJYd1KFKlNOVei6larKUMPzVIpSrU27PzOEsBmM+C44nLOEeHs6zipxTmOHzDC5jh8CqWGwTq1frEaVetVhaOHrKnRpRjUxCjTk3GjVUbr8kv+Cs//AATf8H/siy+Evi78FTqkPwj8ca3L4W1Twtqt5catN4H8WDT59T02LT9Xu3l1C90LxBYWGqy28epy3F5pl9pk0L391BqFlDae+f8ABOL/AIJI+DfGPw+0r9pv9sBpLHwLqGmL4t8HfDa91J/DenXHhO2j/tGLxv8AEfW/tFncWfh7ULCJtR0/Rre60+ObRGi1fWNRNldjTh9mf8FRfin8J/iz46/ZW/YO0rXtM1/X/GP7Q3w2vfiZpun3o1B/CXg3Trq50FdF1i8hlc2HiLXhq9w0FlJO2p2llp0t1qFvBFqWmy3Xnn/Bej426/8ADz4RfBz9n3wXeTeHdA+JN3rep+LrTSQLGC+8J+BItEtdC8LEQbVGjS6pqkd/dWCLHEz6FpcZ3W4lhbqwGf8AFmb5Nwnw0sZiMFmnEFTHzr5zVjJY2OR4JylCvCTcZvEVqcK6hXUoVasKFGSrXxMq5yZjw3wdkuecZcVSwOGx2U8N0sthQyOjKDwEs/x0YRqYeUUpU1h6FWph3PDuE6VKeIrRdDlwsaB6Xcftz/8ABG34b3//AArPRfB3wzv9Cs5F06bVvDXwAtdc8JD7XiK6dtZuPDpvNWgiViLq/tYNRinjUm2nukCk8b+0Z/wS+/ZM/bJ+EUvxv/YY1Hwb4a8Xz2d5eaCvgu9Nv8M/HV5agSz+Gdd0OYongXxHlvIiube00d9PvJ44/EukSwyLdWP8nFftZ/wQ3+PfijwH+1dF8FBqdzL4F+Nnh/xFHd6DJLI9jb+L/CGg33ijSPENrAWMcF//AGRo+saPdyRqn2y0vIBcmQ6fZeT7Wc8F4vhXLsRxDw1xBnX9o5XSljcXRzHFrF4XMcPQi6mKjXpKnSTl7JTqJSVSLceWKhUca1Pwcj48wfF+Z4bhninhvIf7MzetDL8HWyzByweLyvE4iSpYSeHrSq1moqq6dJuHspLm55OdKM6FT5g/4JzfB3w/4t/b4+F/wb+NvgG01vS11j4jaD408BeL7GYRR6t4f8CeMZGsdVsfMglS80fW9OhnETuFjvbKPzEkjVkf9dP+CtH/AATI+G3h34MWvx2/Zj+G2keCrv4WR3c3xL8JeE7V4LPW/AtwVln8VpZF5SdS8HXCm41F4dnneHLvULy5JTQ4FPR/EH4Z6F8P/wDgvP8ABLWdAsoLCP4o+BNU+IWsQ2wCRP4jm+HXxQ8L6td+SuFjm1EeGLXUrx1A+1X95d3chaeaVj+u3iH9o/wXpv7UumfskeNbLT4Lz4kfB1/Hngm71B4prHxbPBrPiTR/F3ge7sbhXhmvF0LS11uzhZTBf6ZDrcMwaS3hil+Z4k4uzl8QcM8QZQ8TKh/qthM5xuVQxFT6tUoLE4+OYwqUeb2dR06fPH2/s5VKcaUa9v3K5fq+F+C8jXDXFfDedfVVXXF2MyPAZxPD0vrVPESwmWyyydKu4+0p+1rezksP7SNOrOrLDtv2z5v4hv2J/CXhnx5+1r+zz4M8Z6JYeJfCnib4qeFNG1/QdUiabTtW0u91COG6sryJXjaSCaNirqHXI4PGQf1B/wCC4H7O/wADf2f9X/Zutfgt8LvCfw2j8Uad8VrjxH/wi9lJZHWn0m5+HselfblaeWOQacuoaj9lKRxuv2+5EjyKYhEnjL9iu8/Y5/4Kt/s2Wfh6wu/+FM/Ef40+F/FHwt1J1Z7ewt21uBtb8DT3BZy1/wCELy5it7cyu0134fvNDv5Xa5uLtIfZ/wDg4g/5D/7KH/YH+Mv/AKW/DOvsameRzXjzgfE5dja8srzPJMyxLoQrVI0aklhsxaWIoRn7J16FSHs5qcZSpVaTjdSgrfEUuH5ZP4deIGFzPA4eOb5Vn2V4VYidCnOvSjLF5XrhsRKHtY4fEUpqpTcJRjVo1VKzjN3/AJt6KKK/WT8aCiiigAooooAKKKKACiiigAr+yD9h8+G/22/+CUX/AAomLWrax8Qad8PvEnwN115WWZvDfiHQ2luPAuq3drG0lw1h/Zr+FtXUiNftCx3ttb5ktnCfxv19ffsa/to/Ff8AYp+JE3jn4dPa6vomuW9vpvjnwFrMs6aB4w0q2leW2S4eDdNpusaY81xJouu20clxp0lzdQyQXmnXt/p938Xxzw7i+IcporLasaObZXjqGaZZKbUYTxGH5l7GcpXjDnjJyhKS5VWhSU3Gm5yX3Xh/xNg+Gs5ryzSlOvk+b4DEZRmsKacpwwuKcG68YRtKfs5Q5Zxi+d0alX2alUUIvwj4s/CP4ifA3x5r3w0+KfhbVPCHjHw7dPb32l6nbvEJ4RJIlvqemXJXyNU0bUFjafTdWsZJ7G/tyJbaZ1zja+BnwE+Kv7R/xC0f4ZfCHwnqHinxNq88SSGCOSPSdCsGkCXGueJNWKNaaJolihaW6v7x1U7Rb2sdzezW9rN/UTa/8FX/APgmV+0l4a02H9pPwLDo9/ZwmZ9A+K/whPxS03T7xJlJg0TV/DeheLJJoZCfPjnm0vRi+x/Pt4ZBGslLxD/wV5/4J4fs4+DtQ0j9lr4eL4kv5ELaf4e+Hnwz/wCFR+E7m8ZXkSXXNS1vQ9Av44IZpXEklt4d1W4J8xYUCMsp+dfG3GMsP9Tp8A5rHO3H2XtpqSyaNayi6/1pwjTdLm99UvrKjy+79aaXOfTrgLgiGJ+vVPEbJ5ZCpe29hBweeSoX5lh/qiqSqqtye46ywrlze99UTfs1/PT4O/Yu+LNx+2N4Q/Y/8feH73wz421Px7pvh/X9qPPbQ+FA7anrHjHR7tUWPVNCHhO11DX9M1GACK7tokUiKfzIY/7RP2jfhJ+zp8Rvg5Zfs4/FvxtZ+APh7NZeGo7Xw/Y/EHSvAeoX2heD3gj0XTRJfzCW80O1uLCzaS3EEkElzp9qXcPBiv5wP2Zf+Co3gqf9rHx3+1n+2OvjDV/E0Hgk+APgv4T+GfhXSNR8P+AfD+r6pPfa1bWx1fxLot1E1vbRraQ3lzNquoapJruuXF3cwIYID8Hf8FCP2qrb9sP9pnxV8WtEt9WsPBNvpWieEPh9pmuxQ2+rWPhTQreSUG/tra8v7W1utT17UNc1ua2t7u4jt21PyRNKYy7cOc5DxTxdn+TUMfKrkVHI8qp42pmeChKvhnntaVCdWOAlUnRlJ00qXJNyl7CVGvGM5vlnP0Mj4i4R4M4cz2vl8aXEFbP83qYKllOPnGhilw/RhWhSeYwpwrxgqjdfmgor28a+HlOnD3oQ/rM/ZC/Zl/Yw/ZP8T+IpP2f/AIqw3erfEaz0zQ9S8Oal8Y/D/iq21efTruW50mWy0O2mheXWbZrm9t7SeJJp1tr+8gjTFw1fz9f8Fo/2abz4fftjaf408M6YE0T9pKysNb05YVdLdviDZ3Fl4c8V2O4r5a3N7cS6H4guWUnfN4hlkI3b6/IHwb4r1nwH4v8ACnjjw5cfZPEPgzxJofivQrvBP2XWfDuqWur6XcYBBPk31nBJgEE7cAjrX9D/AO1T/wAFPv2J/wBqfw7+z/ca/wCHfjHofjH4Q/Gf4X/Fe6I8E+Gb+wOn6PqdhL8RPCVleHx3FPcWur6asyafNNb26XN/pmkTXaW8Yk8uKHDXEXCfFeBzmli8x4po5nhMXgs3xE6D9vRVOlS+putatVc4e1p0OSb1hTpVYaJq+lfijhnjLg7H5HWweV8JV8pxmDx2TYaGJX1eu6lWoscqLlRoxhUdGeI56a0nUrUpu7Uj7L/4LE6ja/CD/gnF4d+F1lOtumseIfhD8LrOFZCjy2HhHTpNfeKNVwWRYfBUKyjAQxsVbhgp9F+B2h+Gf+Cln/BNP4VeGfHGqH+00j8F6N4p1MwLc3dv4v8Ag14p0yDUJLhJ9w83xfoWjlL+ZDuXT/FlxJFhyqj8Wv8Agq3/AMFF/g9+2n4R+D/hH4Oab4/0+y8G+I/FPiTxSfG+iaToqz3V3pml6Z4eGmJpXiPXvtTRRSa+bxrgWvkCW2EJn86YRS/8Eqf+ClPwz/Yz8GfFL4efGiw8eap4Z8R+ItG8XeDf+EK0nTNbksNYk0+bSfFEV7Bq3iHQktILy1sPDsts1q1x5k1vdmZIjsaXw4cH59S4BwOKw+DxVHijAcQ1c8pUIwisbGVavDCTSi2781OhhsXKLb5qdFXTWh70+NuHa3iNmGFxOOwlbhLMeGqGQVcRKo/qMo0aEsZTcpqzSjUr4rBKSs41Kzs00mfZf/Bej4+S+E4P2efgL4Wu47SWy1U/GPXbG0mWIW8XhyRvD/gCCS3iw8dv9qPie4iRtqb7C2kjUmJWH0Z/wWJ0+1+Lv/BOLw18U7OJbkaP4g+EXxLtruNC3l6d4w05tBlIYBRHDM3jCzZyyqC8cSYDELX83X7en7TFt+1r+0/8QfjHo8Oq2fhHUP7I0DwLputwwW+p6f4S8O6Zb2Fkl5bWt1fW9tdaherqOt3VtDeXUcF3qs8SzyBQx/ULXP8AgqB+zn42/wCCbP8AwyZ4u034qP8AFWP4F6R8Pk1KLwzoV34Ul8V+DY7GTwrczavL4ui1L+z5rvQtGe9vjo7XNtvnlS0naJVk9T/VLMsoy/w2rYPAV6+MynNFic4hRhzVaMM0nh8RjnWa1aw8abw0papcqSumjyv9c8qznMvFKhjcxoYfA5xlDwuRzrT5aNaeUU6+GwCoJrSWJnUWKjF2d5yelnb9G/2GdW1DQf8AgjR/bmk6neaLqmj/AAa/aQ1TTdY0+8m0+/0q/sNf+Jl1aajZX9vJFPZXdlPFHc293DLHLbzRpLG6OgYfy0/8Ng/taf8ARz/7Qn/h5fiJ/wDNFX7g/sG/8FZ/2V/2bv2TPhn8DfiVoPxZ1PxR4Vh8Xxa8fD/g/wAN6t4euE1/xp4j123htrnUfGemz3cTabq1tHdLcadAonM8ASWJFml+nv8Ah9Z/wTy/6JZ8Uf8Aw0vw8/8Am4rny/8At3IM54rnPgPF59RzPPcZi8NiX7GEY0PrFdwdP2mFxLlCrGaqKSlBaLR7rpzH/V/iPIuDqcPETBcO18p4cy/A4vCp1qk5YiOFwqqKr7LGYVRnRnTlTcXGbun7ys0fnR/wQn1jV/EP7afxJ13X9U1HW9b1j4NeLtS1bWNXvbnUdU1TUbzxl4MnvL/Ub+8kmur29up3ea5urmWSeeV3kldnYk/tL8K/2trjTP8AgpN+0j+yN44166uNM8Q6b4G8afBmLULlpLfS9WsfhvoV5438Iaf50jGKHWLQHxZYWUKpDFd6d4jl+aXUIkH4F/sf/t1/A34Cft3/ALQ37R/ivSvG/wDwrb4mr8So/CWm+GPDOhvr1rF4s8e6V4j0eLUNEfxDpmlaXDBpdlLHcQ2OpXkdrciK2t1lhJmTwP8Aa3/bC0z4ift1337WvwEl8R6LFputfDvxH4RfxTYWulaxFqfg3QNCsbmDUrDTdW1W3Nhd3mmXNrNCmoyLf6XO8c6RCeSBe7OeEMXxNxPm8sTl1TC4PG8H4elgsVUgvY4TN6VfBV6FGNRRTU6MoTpVlCMXKh7amrRm0edkfGmD4V4TyWGFzOli8bgONsTWx2Ep1H7fG5NVo43D168qTk7wrwnGrRc5TUMR7Go23FM9f/bY+DFz/wAE+f8AgoR4Y8faFYXk/wAOrn4g+HPjv8P0QsWfR4fFUOq+JfB0N1NI4e50LUoL/SLczzNP/ZN1ot3duZLpmb9jv+CvH7OGq/tjfs0/Cr9oH4BW7+P774fWNz4xsNN0GI3mo+Lvhd460rS9Qvr7Q7eItPqGpaK+m6VqsejQRte3FjNrUdvFNqMFtY3P58/8FF/+Ch/7IP7cH7PHh/QNO8O/FXwz8cPBN/pnifwhd6n4V8PyeHbXUNSgtLHxv4TudctfF89+dE1CzJuLe/j0Yy3Gp6Bocs1rbwvcKniP/BPH/grB4y/ZB0y1+E3xI0O++JHwLOoy3WnWljcxReMPh6+oTtPqb+F5Lx47LVdGubiSW/m8MahcWMa38s91p2qae1zeRXZLLeLcdlfDXEdLAVaXFnCk6+CxOAx1qf8AbGBcFSnOnVclCc61B6yU4KdSrinCXtIUVMjmvBuX5vxVwvVzGlW4N4whh8dhcxwDdV5JmCqOrCFWlGMpwp0cRHROnNwp0cJ7SHsp15Q/ICWKWCWSGaOSGaGR4pYpUaOWKWNikkckbgOkiOCrowDKwKsAQRX9BX/BDX9kDxzq3xbf9rHxZol7ofw/8GaFrui/Dy71K0ntZPGPivxHZPot/qWiLMsf2rQdB0K61a2u9TQNbT6tf2tnZSTy2Oprafc+oft/f8EZfiJqMfxH8c+GPAE/jskXjzeMv2ZtY1nxl9rtiZ4PtGsad4G1/S57tpjiKZtfmQSEGa4jQbx8g/tl/wDBb2w8Q+CtQ+FH7HXhnWvB9jqWmy6HffFHxDZWehanpGjvALRrP4feGNPnul0e4e3LQ22valcQ3WlwYOnaLa3/ANnv7LozXPOL+LMDV4fy7hHMsknmMPquY5lm3NRwuFwtT3cSqE50aX1jnpuVPngpVHTlJU6DnKMoc+T8P8F8HZhS4jzPjTKs+p5ZUWLyzK8m5K2MxeLp+9hZYiFPEVvqzp1OWp7ObjTVSMXVxEYQlCfeah8btC+NX/BeT4YjwxfQanoPws0fxL8JrbUbV0ktbzVPDfw4+JGp+J2hkQskq2XifXtX0czqzJMNLEkbNE0Zrx7/AILpeMfEvw9/bE/Z38deDdXu9A8V+EfhXpHiHw9rNjIY7rTdX0n4ieKbyyuom6N5c8SeZFIGinjLwzI8Ujo35Y/sGfHnwZ+zb+1h8L/jd8SIvEN74T8HzeLZtZj8NWNrq2vTvrfgvxHoNobW01DUtJtrhjqWq2rXTzahCY7fz5lE0iLDJ75/wVQ/bE+E/wC2f8Yfh948+Edl4zsdF8L/AA3TwnqcXjXR9N0a/bVF8Ta7q++0h0zXNdimtDaalbr5sk8EnnCVPJKqsjdWG4XxGXca8OQo4StiMmy3hB5TWxs6SdCdZSx8ZwrbxU6/tVUnTs4/veXZ2OTE8W4bM+A+KJ18bQw2e5pxrHOaGAp1XHEU6DjlsoVKFkpOnh/ZOnCpdS/cuW6Z/Td+zp8SfhJ/wUl/Z9+DPxa1i0trXxz8LviB4V8YalYaTcBNS+Hfxn8BvFPdxWxmEkx8P+IbG7knt7W582LUfDGuwwzyHUrRpLX8mv8Ag4g/5D/7KH/YH+Mv/pb8M6/Mb/gm7+3FefsSfGqbxBrsOs6z8IvHOnpofxN8N6KsE+ovFaefPoHibRrO8urKzn1zw9fTTJHHPd2yXekalrFiJopriCaH23/grF+3T8F/22tT+Bt78H7Dx5YR/Dmw+Idr4gXxvoWk6K0j+KLjwZLpjab/AGX4i14XKqug34u/P+yeSTbeX5/mv5PiZTwVmfD/AIjZfVw1DEVuGqSzPEYOvdzo5fHHYHFxlg5ttypyhiHGEL3VSE6VRv2lSol72c8eZTxJ4YZlRxdfC4fims8qw2Ow9lTr5lPAZhgZRx1NJJVFPCqVSdrOlOFanFKlTp3/ACDooor9yP5+CiiigAooooAKKKKACiiigAooooAKKKKACiiigAooooAKKKKACiiigAooooAKKKKACiiigAooooAKKKKACiiigAooooAKKKKACiiigD//2Q=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7" name="AutoShape 110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8AP/ooooAK+y/+Cevhj9mDxz+2j+z34C/bMPiSD9mz4heOP+FefEjV/Ceunw3rHhT/AIT3RdW8IeD/AB0dYWC6Nvo/gDx7rXhbxt4lgFtcf2j4b0DVtN8iX7Xsb5O8N6wnh3xFoHiCXRtF8Rx6FrWl6xJ4e8SWtxe+HddTTL6C9fRtfs7S7sLq70XVFgNjqlrbX1lcT2M88UN3bSOsyftRqvxi/wCCQn7Z3xK/ZpstT/ZB8af8E/PiR40/af8AgL4V/aH174Q/GxvEP7IVx8B/FHxAsdJ+N3jqz8JfEPTr7x18G/EGh+Fb8aj4c0vwpres+DtJt9O1C4vYJZHiIAPgT4y/sLftBfCT9uHxz/wT9tvBuqePv2g/C3xsvPgh4e8NeE7Jp7nx/rs2rrZeEtX8OW0kxMWj+NNIutJ8U6VPqM9uljoOqwXmsS2UdvdvBuf8FB/2PvC/7Cnx/T9m7Tfj/wCE/wBoD4heC/Afhdv2grnwN4euNL8KfCH4/XkmqD4gfAbSvEcmu63a/EeT4aLBpFprHjrTo9BtrjX7/VfDlz4b0jVfDWpQv/d5/wAFPPgJ8Bv2S/2Mfjp+1b8LfhP8Nf2J/wBoD9nzw9De/s1ftMfB3wlonw1+NKfEzxvcWHw2XwI3xb02xXxr+0Dc/Fv4Y+JfG/hzXJfiFrfxC1yXw/qOu/FC11fTpPD174it/wCOu5/4JdfB/RfhjcfFj4tf8FeP+CbGl63qfgOT4gWvw2+H3xJ+Lfx2+KlzrWoeH4tdtPBHiPTvBfwmbTNM8cXGs31roGtQpr+sWml6i+pXc9/dQaXelfjOBOOMt8Qciln+VZfnuWYSOY5hln1biHLJ5Tj3Wy6u6FWtHDTqVb4epLWlU5+dNTo16dDFUa9Cl9HxRwzjeE8zWVY/F5Xja8sHhMb7bKcbHH4VU8ZSVWnTdaMKdq0Iv348vK041aU6tCpSqz/HSiiivsz5wKKKKACiiigArvvA/wAKfij8Tn1CP4a/Dbx98Qn0lYH1VPA/g7xF4sfTUuS62zagugadqBs1uDFIIGuRGJTG4jLFGxwNf7B3/Bst4E8GeC/+CKv7Gl/4T8L6H4ev/Hmj/Erxt42v9J062s7/AMXeLrv4v+PdGm8R+I72KNbrWdY/sXRNE0OG+1CW4ntdD0XR9Gtnh0zS7C1twD/Jx/4ZN/an/wCjaP2gP/DNfEX/AOZyj/hk39qf/o2j9oD/AMM18Rf/AJnK/wB3iigD/CH/AOGTf2p/+jaP2gP/AAzXxF/+Zyj/AIZN/an/AOjaP2gP/DNfEX/5nK/3eKKAP8If/hk39qf/AKNo/aA/8M18Rf8A5nKP+GTf2p/+jaP2gP8AwzXxF/8Amcr/AHeKKAP8If8A4ZN/an/6No/aA/8ADNfEX/5nKP8Ahk39qf8A6No/aA/8M18Rf/mcr/d4ooA/wh/+GTf2p/8Ao2j9oD/wzXxF/wDmco/4ZN/an/6No/aA/wDDNfEX/wCZyv8Ad4r4e/4KTftk2/8AwT7/AGGv2jf2wpvCK+Pbj4J+CbbWNG8HS6omi2viHxP4i8SaF4I8JafqOqskr2WkyeJ/E2kNq81rBcah/ZiXa6Za3OoNbW8gB/i0f8Mm/tT/APRtH7QH/hmviL/8zlH/AAyb+1P/ANG0ftAf+Ga+Iv8A8zlf6in/AAbyf8F2viX/AMFgYv2jfBPx1+EXw5+GPxS+Ba+CvFGnan8KbzX4PCHi3wR47vfE2mxW0nhrxhr/AIm8RaZr3hS+8O20eparBr+p6RrkevWrrYeG5rOO21X+mSgD/CH/AOGTf2p/+jaP2gP/AAzXxF/+Zyj/AIZN/an/AOjaP2gP/DNfEX/5nK/3eKKAP8If/hk39qf/AKNo/aA/8M18Rf8A5nKP+GTf2p/+jaP2gP8AwzXxF/8Amcr/AHeKKAP8If8A4ZN/an/6No/aA/8ADNfEX/5nK818b/DT4j/DK9stN+JHw/8AG3w+1HUbVr7T7Dxv4V13wpe39kkrW7Xlla69YWE91arOjwtcQRyRLKjRlw6lR/vhV/Mj/wAHb/w/8FeKv+CNvxS8X+IvDGj6v4p+GPxY+B+vfD7xBe2ccmreEdW8Q/EfQvBWu3ei32BPaf2x4W8Qavo2pQK5try2ukaeF57WzltwD/J1ooooAKKK/rm/Yw8QfsJ+Gv8Agh9+zd+zj+334Qs9J+E37eP7df7WH9i/tO+HrJ77xz+yN8Q/h98Nvgb4R8F/HGC3Nk9zq2j2es29n4b+IHhTT54Yda+HGo3lxPfsbC60e9AP5Ga/XnxL+158FPiV+z58IP8AgnZ+xx+x78NfgjYfGHVvgbo/7RX7RnxMg0j4w/tOfGb4yW+reG45rvw78QNZsdKtPg18KbLxrJPPpHgjwFHo9xqOjh4NW1zT7LxF4u0fV/6Uf+Cif7FH7H/xOT9gT/gj/wDGDxZ8JfhJ+3T4L/4JrfATXv2NP26NJ1fb8IP2gfHL+PPjF8PP+GbfilqdtZSp/wAK9+KNp8PdG8X/AAQ8cT3N3qPh/wAXeKNW0/SlvrrXh4O8f+1/tf8A7PP7Ev8AwUJ/4Lw/8K38Bjwj+y7/AMFAf2Qv2wf2ZvFPjLRNTntLH4b/ALev7N/h+6+EfxN8e+ItAV7aO10n9qH4Q+DbzXpJfDs0Vyfih4J8PWzrPqLWl7L4AAPxQ/bJ/wCCaH7LH7P/AMNP2lfF/hb9uD9oD9t/T/8Agk5+0n+zp8Jf2lP2X/if8OvEfwX8EN4Z+KvxG1vwRqng/wCF3xET4meL5dAj1Y/DvXPDE2t+DvDQfSreG31G0R449Mnb8sP+ClvwK/Yi+H/ij4UfHH/gn18dtL+IH7Of7TfhvX/Gmj/AbxRriXn7RX7I/iXQL7S7LxR8HPjdpBuL26Gn22paq6/C/wAZ3t9czeONA0zVZorzxHaaLb+OvGH6yePfGo+Kn7P/APwdw+J5rhrq1179r39lv4q6TdQ6i+oIBB/wUg+KPhXQ9MivZ0f7XoNv4b+JF7HZiJbZ0Gl6L9meCyhmsp/5ZKACv9Er/g1+/YI/4JC/tsf8E2/G9n8T/wBnX4U/HL9qKy8ZeMfBn7Tt58TdMGu+OvB+na7ruq6h8Jb/AOF1/czrq/wz8O6p8PrbTobDxf8AD+bw/rWpeM9G8eWk+t3Daa1ra/52tf2x/wDBmT+yJ+0zrn7UXxV/bS0bxL4i8Afss+CPBOvfBzxhZCANof7QPxA8Q21jqml+B4oLuGS3ltfhVu0v4haz4hsJLfV9F1a58JeHrSabSfF3ii3QA/d7/gnd/wAGrf7Cv7H9h+0hrX7YWhfD39r9vF3jLxVb/CzVviRYXtpoXwq/Z5tLaR9FOq2c1xpemWPxZu4Jr298aeO9PZINDTTdJ/4Qq90NU1i61L/NZ/bS0T9nXw3+1t+0d4e/ZH1bWNe/Zm0P4yePdJ+CGta5fHVL3VPh3p/iC9tfD97BqkmLrVNHuLWISeHtU1IDWNR0BtMvdaA1ae8A/wBjT/gr9+zT8f8A9r7/AIJw/tU/s8fsxePrrwB8ZPiL8ObrT/Dj291Z6bH47sLK9tNT8SfCK/1m8MS6Fpvxb8O2ep/D681b7ZYW1tF4g2axdjw/Nq8E/wDikeIfD2veEtf1zwp4p0bVPDnifwzrGp+HvEfh7XLG50vWtB17Rb2fTdX0bV9MvYobzTtU0vULa4sdQsbuGK5tLuCa3nijljdQAf3Kf8G2P/Bub8Ef2m/gx4e/4KBft6+Frj4heBPGuqasP2eP2f7vUdQ0nwp4g0Hw3qt5oV98T/iimlzafrOtWd94l0vULPwZ4LGoWegahpWly694ntvE2jeItK060/pc8NW3/Btp+0D4+l/Yn8F+Dv8Agld49+Ick1/4S034T+Efhx8BotavNX0q0uFvtI8B6/ofh2y/tDxdpluL9yPA3iG48UWMttqs0bxXFjqDwSfsW2Gu/tFf8G3Hwh8E/slaja2vxL8c/wDBK7UPgx8Nr+31F9MS2+PumfATWfhLraR619ttf7D1KH40aVrtt/bb3Ih0HVVOpSW88Fk1lJ/M1/wbn+Nf+CV3/BP/AMGfFvSP+Covwi8O/s2ft/8Aw7/aCGseGPiJ+1/8B/EUeo+GPDOj+HtFXwdp/wAH/Fvirwbqtj8MvG3hnxPZeNNS1uHSz4X8Ya5FqWkatZ6r4l0fTIYPCgB+dv8Awcn/APBCzwj/AMEufHfgb9oX9mZtUH7IXx38UXng/T/Butahf61qnwR+KUGj3XiCHwKniPV7y81fxN4T8WaFpPiDXfBd/q1xea/p0fh3xBouvX2oNZaZrGr/ANOH7Gf/AAUc8Mf8Esv+DWj9lH9qrV9AtfGXi6z8G+J/h/8AB7wHfXUtjY+Nfi34y+OPxbj8NaZql1A0dxFoOjafp2ueNPFCWk1vqFz4X8LazaaVPHqtxZGvjD/g6F/4K/f8E4P2sP8Agnbpv7OX7Nv7Q/g34/8Axb8SfHH4c+NNP0/wFp+vahYeD9B8H23id9a8Sax4hv8ARrHRrCaaG/Xw9Z6ZBfy63d/25JOlh/ZkN7dR/n1/wUM8H+K9c/4NHv8Agkf4o0eG4u/DXgj9ofULvxhFA9wUsIde1X9rHQ9D1y8gRDa/Y7fVrlND+2TypPBfeI7C1to5Ev7pogD8XvjT/wAFlf8Agst+3d8Rtauj+1Z+1FcXmtTXV/bfCH9l/XfHXw08E6RpEFwt9a6bYfD34Mz6UdV03QUtrcWuq+Kx4k8QsLNNR1nX9S1RrrUZ/wCsb/g028d/8Fh/FHxe+Nlh+1dqP7TPiT9iu0+GN+2laz+1PJ8QL+40/wCOKeLfDcmg6b8INe+J8Nz4luIZPDt743ufHOh6Bfp4St3l0vUtaWDxC+iR6h8M/wDBqL/wVe/4J4/sG/CT9pT4N/tafE3S/gR8Tvif8XPDHjPwx8QvEXgvxFqPh3xh4PtvCdj4dsfCV94z8J6Dr0uhyeD9dh17WltvGB0Xw/Db+Lri90nUZ7qTWorf+9n9lz9un9j39tjTfEuqfsoftGfCv472/g24s7bxbbeAfE1rqWr+Gn1ETHTZdd0GX7Nrml2ep/ZrpdM1C906Gx1GSzvI7K4nks7lYgD5t/4K+f8ABTDwN/wSl/Ys8aftN+JdFh8Y+NbzVtP+G/wS+Hk9zJZweO/i74nsdVvdB03VLuFkns/DOh6VomueL/Fl1BJFdt4d8O6hYaXIdbv9Lhm/zWLX9rn/AIOHv+CxXj/x34++Cvj79tH4naf4W1JbjWPDP7L+ueNfhR8Efhm2rtcy6J4cg03wLrPhfwda6lHpwng0c+JNT1rx9q2lWlze6hq2syJqOoSf06f8HuvhHxvqH7KP7E/jjTYriT4d+GP2gPHvhzxe8ahoIPFvjH4ew3/gOS5IUyR7tL8HeP4YZNyQ75TFJulltxXi/wDwRa/aAufHP/BuZ8e/2T/+Cd3xx+G/wg/4KeeGNY+KWrSeHfEXjzwZ8OfH+v6j4p+J2ia5P4w8E3viabShHqHiT9n6Jfhd4K+Ic12tp4Q+IukaY1/4o8LRaTp9/poB+YH/AAS9/wCDh7/goT/wTd/arsf2a/8Agpd4s+OHxO+B0Xiyx8C/GLwd+0mniXU/j7+z1d6pPp8f/CeaP4j8aWlz8Tb2z8NWE9pquo/D3xJf6rous+FDK/g+10fVr2y1Of8A1Fbe4t7y3gu7SeG6tbqGK4trm3lSe3uLedFlhngmiZo5oZo2WSKWNmSRGV0YqQT/AI7vjn/giN/wXq/aF+J1940+Ln7JX7UvxY+KHjS+061134nfF7xtpfivXNdlsbK00XTLvxH8TfHXj29e8sdP0mwsdPs9T1XX5LK10mys7e2uFsoLdF/1uf2ZPAHin4Ufs2/s+fC3xzf2+q+Nfhr8EPhP4A8YapaXEt3a6l4p8HeA9A8O+IL+2u5kjmure81bTru4huJo0lnjkWWRFdiAAf5n/wDwcYf8FXP+CinhL/grJ+0r8E/hT+2L+0P8CPhP8C7zwN4I8BeBvgL8XvH/AMG9FSy1H4Y+B/Fus6t4jj+HniDw9N4t8Qar4i17VLx9X8SS6ldWFpLBpGlNZaXaw2o/GHxB/wAFJf8AgsP4S03QNZ8Vft8f8FK/DOkeK7M6j4W1XxB+1N+1Fo2m+JdPURsb7QL7UfHVta6xZhZomNzp0tzABLGS+HXP2X/wX1tLS/8A+C/37Wthf21ve2N78ePglaXlndwx3Npd2lz8LvhBDcW1zbzK8M9vPC7xTQyo8csbsjqysQf7Mf8Ag8j0PRR/wSU8CzDR9LE3h/8Aa7+D8Ogy/wBn2nmaJFN8Pvi9YTRaQ/k7tNjlsQLOVLMwrJaAW7gwjZQB6B/waa/tsftL/tm/8E//AIpz/tP/ABU8UfGnxT8F/wBofVvhv4S+IPj3U7vxD8QL7wXdfD3wF4ttdL8W+LdSmuNZ8X3mmazrutNaa/4hu9Q16SyvIdPvNRubbT7FIPlH/g808AftreI/2Sfgv4x+EGo69N+xj4F17X7j9rjw54b1e2so28Sax4i+HenfAzxL470jfDqfiLwbpfiN9XsNPS2e80nQvF+qaNqes6eLttA1LTnf8GS//Jgv7V//AGd/cf8AqmPhdX6//wDByF/yhK/b3/7J/wDD7/1eHwvoA/yuv+Cd/wAOP+CjXxH+N1/Z/wDBMuD9pGP456b4VuZ9e1n9mnxd4p8AeItJ8D3Oq6Xb3a+LPGXh3XfDVppXhG/1n+x4Lm28R61baLqN8llDLFcSxxqv+0B+yXpPx30H9lz9nbRf2ota0/xH+0jpXwT+GWn/AB313SvsDWGqfFu18HaPD4/u4JtKWPSrvzPEyal5t/pUFppeozCS+02xsLK4gs4P4RP+DHVEPxW/4KIyFVLr8Pf2dEVyoLqj+JPi4zqrYyFcxxllBwxRCQSq4/0PqAP87v8A4OB/+Dkf9p//AIac+IP7A/8AwTm8a6x8K/DPwn8WXXwr+KPxl8A2Qufi78TPi5p17NoninwN8NtZWG81Dwd4b8KeIyfCg1PwraWPjnxH4w0bUZdJ8QW/hl7S31r8QfG/i/8A4ORf+CfWk6D+1T8VPHX/AAUy+C3hWbWNMnk8d/Fnxx8W/FHgZtY1O5hm0rTvil4W8e6x4q8JrJq+oXaQweHviv4dEWr6nJLYHTrq+Se3Xl/2DvG/w/8A2Pv+DgHwB4s/biubfQPD3wY/bf8Ai5pnxf1/xDDbnTvCXxEtNd+IXhjQvHWuSTWlxb2mj+D/AIr3fh7xlqesxwIumaZpU+tWdxam1hu4f6Bv+DiT9nL/AILNft3/ALU3ilv2OvFXxA/ar/4JwfED4d/Cq4+G/wAOf2X/AI2eH9d+FCx6Vouiarr/APwtz4c+F/Gdhp/izxJc/FTTNa8beFfG/iXRfEely+HrzwlZeG/Ei3nhy70jRAD+iD/g3v8A+CzD/wDBW/8AZp8Vr8TdH0nwx+1P+ztdeFfDfxtsNBiNp4b8bab4pstUfwZ8WPDWnMNujQ+LJfDniTT/ABF4Ztprq38P+ItEuZ7RrPRNe0Cxgh/4OcP2l/jv+yr/AMEnviZ8Rv2dPih4s+DvxE1f4n/CTwKfH3gTU59A8Z6T4d8SeIpH1uHw34lsWi1bw3qF/Dp0Vm2s6JdWOrwWc11DaXtv9okY/jf/AMGm3/BLD9vn9iT4+/tQfGn9q74I+JvgL4C8Y/BrQ/hr4Y0LxrqWhx6/4w8WHx1pfiVtUtfDmk6vqd9a6b4Y0nRb+1l1PWoNOS4n8TW8OjG/VdVay/R3/g7x/wCUNnjb/sv/AMCf/T7qdAH8EH7MX7Sn/Bf/APbK8Ra14c/ZT/am/wCCqvx81jwouiXPimP4cftK/tO+JdN8Jw+IL6aw0Gfxdq8Xj5tB8N2ur3VnfrZS+Ib6xt7u30zV7lWez0nU5rX+3v8A4Lx6V+0bof8AwbFWmj/teapZ61+09pvhP9jSz+Oup2U1hdfa/iVB8S/hyniZr+90lm0bUNcS+DxeItS0JjoOpa9HqV9oWNIuLMD4k/4MdP8Aklf/AAUS/wCygfs4/wDqOfF+v1+/4OwP+UJX7Rv/AGUD9nf/ANXh4IoA/wAkWiiigAr+nG5/Z00/9p/9jb/g2A/Yx1/xHqngax/aQ+NH7cz+KNfsrWCfW9A0D4uftkeB/htaaxY+Hr0wQ3lxF4d+H95rHhnV9RkNlqLay0MUJsbCWS+/mOr+xS+/Za/a7+JfwH/4IQftE/sH+Mv2WrvXv2Nf2ZtE8cD/AIWb+0v8APBmpeHfjdqH7Qvjf4t32g+JvCHxF+IXhzVb/STBPoIvtNFlbfZ4r3UdLN7HdR7rYA5r4o/8EbP2Q/Fn7UH7Kt7YftC/t061+xjrv7GX7Zfxn1O0+KGp/CvxP+0j4Y8K/wDBPLxJ438K+JvhR8JfF1vZW/wx8PaTrupaOmq+B9MvfBU2keD9M1GOG5ivbvW55NC7bwd/wR1/ZS1L9r39oX46fE39rj9uu/8Ag54P8L/8Erfiv8D/ABfonjL4aaX+21feOP8AgqF480rwP8Jrzx18S/ENlrnhrWNc+Ct9DN4g8aaj4O0zTNU1PRbT7R4evdOuNFVdU9s8ZWn/AAXN8XftI/Bn9oe3+EP/AAR98H6X8E/hX8avg1on7N/hH9or9nW2/Zl8UeAv2jNS1nV/jhpnjTwBrf7VGu+Ir+T4l6lrL3XiabRPG/h8XT2VmsUcMb6il+7wha/8FyPCf7SHxc/aHuPgz/wRz8X6f8XvBP7O3gK6/Z68X/tBfs4Xv7O/gHRP2TNU0jXf2dZPhl4U0r9qbRvGvhe++FGu6QmteGJZviHqlvDqly93c2txJp2g/wBjgH5ffAf4NSfAr4bf8HQH7JUPivUPiLN8FvAaeD/7W1pFt77xzb/s1/t9eH/Dl38SdV0ye7u7VNYtobM+IHdrq7vNOvNYnj0+5nmmZ5f5ra/sK+HH7Hv7WXwX+H//AAXR/ab/AG3fGH7Lmga1+2D+xR+0b4sn1f4a/tNfs9ePrnxF8ePFfx18B/HC88I+H/h38PviNret2tv4uns/Fa6S9vFJaaObS109Uvrq6srWb+PWgAr+2b/glp/wdT/Ab/gn/wD8E0PCn7JniD9kfxtq/wAc/gnoPjLS/hdqfw+vPCGn/B/4nat4g8Q694rsPE3xW1DUdZ0vxj4L1aXVdeaHxbN4d8N/EKbxC9lNrNrc6PLqq6VpP8TNFAH9qf8AwSp/4O7/AIo/s+2/xc8J/wDBSrR/i1+1HoXjHxdr/wAR/h78Rvh2fB0nxB8A6vrqLJe/C/8A4RjxNrXgvw3c/Ck6hHHe+FzZ+ILPU/h6k+q6ZZaX4m0W60bS/DX8uv8AwUK/autv25f21v2kP2tbH4f6b8LbD46fErVPGen+A9Mmgul0HTpLaz0ywGp39taWNvqvibUrPToNX8XazDZWseteKtQ1nVVt4hebF+NqKAP6RP8Aghp/wcO/Fj/gkwNX+CvxJ8G6t8ev2PvFetT+I5PAGm6vZaT46+E/izUHgXWfFnwv1LVIn0y/sdeghV/Efw+1u60zRtU1WG21zSNe8LalN4hl8S/0df8ABQz/AIOqv+CVv7S//BP/APaX+Cvgr4a/HXx/8R/jn8EfiF8NPCfw3+KPwl8MaZoXhzxf4x8Malovhrxd4y1qLx7rWjWtr4G1u7sfFttc+D9U1fxHFqWj2LaDPpuoiDWNP/zgaKACv9b3/gjD+zL8Hv2yP+Dcr9ln9mX4+eGV8W/Cf4vfBn4j+GvFWlLMLS/twPjx8SNR0fXtC1Dy5m0rxN4W16x0zxJ4Z1dIpX0vXtK06/EU32cxP/khV/YT/wAElv8Ag621H/gnd+xp8Pf2O/ip+yPJ8b9J+D1x4ltPh14/8IfFa0+HeqP4U8TeKda8Ynw/4q8Pah8P/FNnfahomr6/qlvYeItO1SxN9ozadZaho51LTrvW9ZAPb/2kP+DJj9qfRvF+s3H7JP7WPwH8f/Dx7i6u9D074/wePPhh4+sLArNNa6Nd3fgDwR8UfC/iPVIMQ2J1sDwZYapIWv30jQYm+xR/sD/wbu/8G8H7S/8AwSw/aC+JH7Uf7Tnxo+GOp+I/FXwh1b4Q+GfhR8Eda8X+IdFk03xH4n8G+KdS8QfEHxJ4m8K+CIJr7SbrwZb2mi+GtH0fXdOaS+/tyXxHDc2UWmt8hf8AEcX8K/8ApHb8QP8AxI7w5/8AOgo/4ji/hX/0jt+IH/iR3hz/AOdBQB/ZX+1z+yZ8Df24f2e/iN+zH+0X4SXxj8K/ibpKafrFnDcNp+s6PqNjcw6loHivwtrEaSTaL4q8L6za2WtaDqaRzRRXtokN/aahpk99p93/AJ2v7Tn/AAZhft+eBPG+rH9lv4wfAf49/C64vJ28OT+M/EGs/CT4oWNk9wWhtfE/h688P654KmktbaSGH+1tD8czHVZre8um8PaCj2tlJ+j/APxHF/Cv/pHb8QP/ABI7w5/86Cj/AIji/hX/ANI7fiB/4kd4c/8AnQUAf0z/APBFj9if44f8E9v+CdfwQ/Za/aI+JGm/Er4o+BpvGt/qtz4e1vWfEXhDwfpfiXxfrGt+H/AHg3WPEGlaJq13oPhjRruzidZ9Ks7S11q51iz0VH0K30yaT9Va/hD/AOI4v4V/9I7fiB/4kd4c/wDnQUf8Rxfwr/6R2/ED/wASO8Of/OgoA+gf+Cg3/Brd8VP2zv8AgrjfftwaL+0d8OfDP7OnxO8dfDD4hfFvwnrmmeKW+Mfh+78A6D4L8Pa14X8AWemaLP4O8RWPiu18Hvc2HiTXvFHha78JyayIJvD/AIrGk/adV/cv/gtp/wAE0dZ/4KtfsLeI/wBmDwl8RNJ+GPj+w8feDvir8PfEniWyvb7whN4r8HRa1py6H4vTSobnWbXQdZ0TxJrdm+qaRaX1/o+otp2qLpesQWc+k3382f8AxHF/Cv8A6R2/ED/xI7w5/wDOgo/4ji/hX/0jt+IH/iR3hz/50FAH74f8EB/+CTfjz/gkV+yF4y+DPxZ+JvhH4m/FT4p/F7U/iz4xufh3DrI+H/hh5fCXhTwfpnhnwzqfiXSdB8R+I1htvC8mq3/iDVNA8OG4n1VNOt9AtY9KbUdV+7f+Ckn7Hv8Aw35+w1+0h+yBH4x/4V/ffG3wGuhaJ4xew/tS00LxJomvaN4w8L3WqaerJNd6HJ4i8O6Zba9BaSRX76LPfjT5ob77PKn8kX/EcX8K/wDpHb8QP/EjvDn/AM6Cj/iOL+Ff/SO34gf+JHeHP/nQUAfq5/wbv/8ABC74rf8ABH3T/wBo/wAWfHb4x/D34lfEv49t4B0C30H4SReJLnwL4W8J/Du58XX1nfzeIvGPh/wrr+teIvEV34tf7TYp4a0rTfD9tpSxxX3iCXUzNpn9MFfwh/8AEcX8K/8ApHb8QP8AxI7w5/8AOgo/4ji/hX/0jt+IH/iR3hz/AOdBQB+gP/Bcf/g2S8Df8FLviBe/tS/swePfCPwA/as1ixt7X4i2fjXT9Zl+Efxun0vT7bS9B1vxPe+GrTV9f8A+MtP06ztdM1HxXofhjxZbeINLsrGPUvDA1eCbXLr8tP8Agiv/AMG0v/BTL9h7/gpB8GP2m/jR4/8AhD8OvhP8H7rxReeLLj4YfFPWvEXiP4p6TrPg/X9Eg8C6bocHhLTYbnw7q+tXukSeKk8ZTaHDDo1tPeaVb32uWunRJ6V/xHF/Cv8A6R2/ED/xI7w5/wDOgo/4ji/hX/0jt+IH/iR3hz/50FAH93lflp/wWR/4J16j/wAFR/2EPiN+yf4e+IWn/DDxjrHiDwZ458EeLdb0261bw3B4o8Da1Hqlppniez09l1NdD1uyfUNKub/TFuL7R57u21iLT9XWwfSL/wDmO/4ji/hX/wBI7fiB/wCJHeHP/nQUf8Rxfwr/AOkdvxA/8SO8Of8AzoKAP2q/4N6/+CM3xF/4I+fA742aB8Z/ir4H+Jnxb+PvjTwn4h8S2/wwi8QS/D3wjo/gPSdZ0vw9pWi654r0bw14i8R6hezeJNb1DVtTvfC/h2CJJNO06106Q2U+o3/J/wDB2B/yhK/aN/7KB+zv/wCrw8EV+QP/ABHF/Cv/AKR2/ED/AMSO8Of/ADoK/IL/AILP/wDBzzrH/BUj9ldP2R/hx+y63wD8C+IvGXhnxd8TPE/ib4nW/wAR/EPiW28Gah/bXhzwtoWn2HgfwjY+HbGPxFb6Zrmq6xNeavfagdOtdLtrTTLUX0+ogH8oFFFFABRRRQAUUUUAFFFFABRRRQAUUUUAFFFFABRRRQAUUUUAFFFFABRRRQAUUUUAFFFFABRRRQAUUUUAFFFFABRRRQAUUUUAf//Z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8" name="AutoShape 111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+KKKKACiiigAooooAK+SP20v2qPC/7J3wT17xxqMkuo+Otbt77w58JfBWmRJf+IfGXj67spRpNppmk7J5rqw0qZotU8QXYtbiCx0yFg8U93dWNld+j/tF/tAeAf2Y/hH4p+MHxFu5Y9F8PwRwadpNkvm6z4q8SX7GDQPCfh+1AZ7vWddv9lrbIFMVrD9o1G9eDT7K7uIfxQ+HvizxxoX7SXiP4rf8FE/BFz4E+LXxv+EfiH/hj7xHq2swTfCb4TaXqHhnVptY+C1sLlLaz8EfF82V3bpquo63P/aWtyT3mni5trvU4oNU3o0ua85K8I3ajdJ1GrXjG+rST5ptXajeyvY+R4lz/wCocmV4OtGjmGNjGE8dUpzqYTJqOIdSnQxmMlFckK2JqwnhsroVp0oYvGpQlVhThNv7Q/4Jeft1XH7VXwmsfCPxb1doP2k/B+nf2h4qsdV0zTfDd34+8I6jcNceHfiV4a0jTNP0jSrjRLyzubfTNSOh2EdrY6laidoorPVNNluP1Pr8D/hr+zp4b8c/8E3/ANlT9o3QPH+lfAr49fs9fCN/FfgP446ldJpukWOmaVqetXl54N+Ilw2P7U+H+toZ7G5s7hbltPa/nksbW7ivL/S9U/Qr9gX9tnwr+218G4vGFraW/hz4keFJLHRfin4IjkkZdF1u6tPtVhrWjG4Jubnwj4qtFfUvDt5KZGUJe6VNPc3WlXFxK61NNzqU01GM5RnG3wO9lb+7J7L7L9130b4+FM7xMcPk+T55iadXMsZk2FzHLcY6l6ma4R4ajOsq0JylUjmODdRRxLk5LGQTxtGTf1qlhvuaisbxFfT6X4f13U7XZ9p07RtTvrfzFLx+faWU9xF5iAqWTzI13qGUsuRkZzX85X/BLr/gtVP8T7rTfgt+25raaB4/8WeJNWtvhP8AG/UtE0vwn4E+ILNqK26+CtSbSdK0jw7oWu6RdzR6dpeqRgabq3n2ulancWWvi0Ou+fVxNGjUpUqsuR1lLkk/gvFwXLKV/dcnNKN1ZvS6dk/vo0pzjKcVdQtdLfW+qXVK2vXyte39J1FFfh7+0D/wUP8A23NN/bJ+MX7LH7Jn7KXgf42J8HfDPgbxFrmqaz4uutG1Y2vjDQNJ1X7XNHPqWj6dFbx32qHTbe3t5Lq4dbb7VI6iUxQ1WrwoRjKam+eahGMISnKUmnKyjFN6KLbdtEhQhKbajbRXd2opK6W7aW7SP3Cor8nP2X/2jv8AgqD8QfjR4a8LftE/sR+BPhL8Ib601uXxT8QNM+I1rd6joD2ml3E+jtZaX/bervrEt/rK2OmSafFbwyJa3txqf2qOPTZIp/XJv21Ndj/4KTWn7Cw8C6S3hu4/Z6f4wv4+Or3g1xNaGrXFsNJXSPspsG0v7FAFLm4W7+1SGbzPKT7O8xxVOUYzaqwU6saMVUpThJzkk17skny6/F8N01e6Y3Tkm1eLtFzfLOMlZeabV9Vpu7n6D0V+av8AwUy/bL+I37GHgL4GeKfhv4f8H+IL/wCJn7Qngn4W69D4xttXurW18M65aate6rPpaaRqukSw6y66dHBZXlzNdWlp5jzS6de4WOvUP21Piv8Atj/Crw/4Hvv2Qv2dvDP7QOq6trOp2njW18Q+L4PDbeGdPgsY5tIuLOykvtMfUV1K5+1x3N2l6U042lvDJaTNqUc1s5YiEXVjacnRVNzUISm/3l+XljFNyel3ZaLV9RKEnyvRc7kldpL3d7t2S301Ptqiv5tvE3/BUP8A4KpeD/jN8OP2fvEP7BXwv0/4ufFrSPEOu+APCB8eXc9xr+leFbDU9T166jvrfxHLploun2Gj6hcype3lvI0dvmNXMkYf9Ev2PPj7/wAFF/if8UNT8P8A7Vf7H/g34G/DS38J32pWnjXRPHNtrF/J4nivrCHTtFXSl1vVpLuC/s5tQnmmjitxZGziaSZhcLGcqWOpVZ8kaeIvzcjcsPVjGEuVStOTjaDtJP3raNPZpupUZxXM3C1rq1SDbV7XSTu1ftc/TeuS8e674i8MeCvFPiLwl4NvviJ4m0TQtR1TQ/AmmatpGhal4u1KytpJ7Xw/p+sa/Pa6Jp17qciC1tbrVrq20+OeSM3VxBDvlT4q/Y7/AG0Nb/ad+NH7aPwr1bwNpfhSz/Zc+L1p8OND1bT9XutSuPFenTy+JrJ9R1WC4tbeOwvVufDL3KxWjSQeRqCW5zJZtcXX37PPBawTXV1NFbW1tFJPcXE8iQwQQQo0ks00sjLHFFFGrPJI7KiIrMzBQTXRCpGtDnpyfK3OKlazTjKUG0pJrSUXa6adtmiHFwlaS1XK2n2aUknZp6pq9mmvJn4n/Cr/AILafDP45/ED4WfBD4Tfs6fHHxN+0F438U+L/Dfj/wCEd/b6N4avvghb+DNVSx1TX/iF4i1iaHR00pLD7Vq039nNPd2P2C50e+gg12fS9O1H9ta/nV+AP/BS/wDYAP8AwUo+Lem+B/hHo3gef48X+nfDVf2whqDxeHvix8RPCRtYf7CNhNbrpPh7QPEN1daalp4p029in8X6x/wjWp+K7IRXukanbf0VVy4GrOrCo54mniZRqOF6UOSMVBJJtNXlKov3kpJuneXLT92N3pWiouNqcoJwUved229X6JbJfErXlqwor8xf2qf2xvih8E/26v2Ef2cvC2m+E7v4fftH3vj60+IM+raffT+IoRottZxaPJ4f1KDUoLXTvst1dG6uUuNNvvtqp9m326t5q9h/wVE/ai+I/wCx1+x346+OnwotfDN3420DxD4E0jTY/F2m3eraIkHiTxXpuj6hLPYWWpaVPNKtnczC3/01EjlYSMr7Qp2liacY4iT5rYZ2q6f9O41fd1192S7a3RCpybprT95bl17ycde2q+4/QqiiiuggKKKKACiiigAooooAKKKKACiiigAooooA/Lr48aFH8aP+CjHwE+HXjLyz8Jv2a/gdq/7V+s2upXNpF4fvvHes+MdY+H/gbUNYiusRsPCH/CNavr1vcTMsNszSM5ETTkfN3xz8ReIf+Cp8njXwD8O0m8P/ALCfwbuNX1vx18ZDp9sdc+OvxF8Gafe3um+GfhHPqdncLZeFtEv0RtW8VwRBr23kkQSCC8srO94r/gpJZ6Af26/Afh740fGm9+Av7Mvxn/Ze0Lwr8UvEWn6ffzan8RrX4XfF7xt4tvfhPpWraVp+o6lob67/AMJjoM2r3cMQgm0Zrm0uI74Tpp9z9cSf8FBP+CcPgv4M6l8Lvhl8afAnh3w7ovw/1vwx4R8LaJ4Y8b2dhZQf2Je21lZWyN4WAMk88m+4urmV7i7u5pry9uJrmead+1JxjRnCE5y5EoNRk4U7yblK9rOfM2lbSNru7tb8kxGIwOLx/EuXZrmeX5XgXmeInmdPF5hhMPmGduGFw1PAYCFOpWjWw+T0sFDDSrytGpj6lWpQpKFB4meJ+D/2Evgb8Xv26PgT+z14c+N2n3/gP9iX4G6Dptro/wAPoLq5ttT/AGnPHGialeTv4g8TXES2syfDXQb9mtbOyiHl6he21zHbTXF0s2p6b92fGvw9pP7OP7fn7IfxX8DWFp4b8OftC6d4k/Zg+KGhaRbppuiXp0fQ49f+EupDT7PyrM6np2pWi6FbSm3X7LotqlnbsiyOp+Nf2KPHf7Vv7IH7K/wJ+LFzp2tftK/sg+LvB1v4g8VeF/D+nRy/GP8AZ0juLq6XUtS8L2P2gHx18O4JoJtTn0pXju9HinnkUaXZw3N9dfSvx6+Nfww/a0+OX/BNjQvgR4w0v4habf8Axl1j4/anqGgETS+HfB/wq0C4NzL4ktbm3TUPDlzda1dvoT6dqkNjfLqMElpPbpcG1NVU53Wnt7H99F8l+Ve7Jz576qbaUry3aTjdJW5MoeXUeGstT+sw4nVXhLFp5ioLH4lLG5dhsG8ulBulWyj6tiamDpwwcpQoUcTiIY2NPG1cU5frP4z/AORP8Wf9i1rv/pruq/ms/wCCY37InwF/bJ/4JLan8Pfj5p9tBpOjfGX4zaz4b+IUdxZ6b4i+Fuoxx6HNc+J9A16+VrfTLaKOAS67Y32/QtWsYWi1m1mjiilg/pT8Z/8AIn+LP+xa13/013Vfxhf8E1/2df2v/wBuz4C2n7NNt4pvPgp+wZ4U+JvizXvix400BXtfFXxl8Q6re6XfXfgHTZZpnGqQaVaW9iJFNvD4X0iS6XUdcg8RapBpekRfOY5pYnDRdF1/aUMVTVK2k3KWH+NvSMI25pTfwpXV5WT/AHCiv3U3z8nLUpycuqSU9kt3rouvXQ/Tz/gjf+1v8cfFHxS+Kv7HOreI7j9qj4D/AAMj1DT/AIfftd6VZ6paWFtpOlzQWfh7wlr1/rUYk1631W1W4HheRb3UtUtYdOuEtb/XPCken6jYW/Cv7R3wK/Zw/wCCy/7eWvfHb4peEfhbo/iL4PfA/SdC1DxdqI0621XUrfwx4QvLiytJCjh54bUGd1wMJz1Nft38CPgJ8J/2afhl4d+EPwX8H6b4L8DeGbfy7PTrFWku7+8kCm91vXdTnL3+ua/qkq+fqWsalPcXl1JtVpFhihij/Fz4efBD4PfHD/gs5+3xo/xi+GXgn4m6Xovwb+BupaPY+NvD+n+IbXS7+bw14Rtp7uxg1GGaKC4mtz5MkqIHaMbNwXIMTpV6NLA03UjUqrE+658zpwvSq2pp39pKEF7sZSbk93poiMoTlWlyuMHS15bczfPTvK3wpt6tJJfPU/Wn4Mftm/srftE+JL/wf8EPjv8ADr4m+KdL0iTX7/QPCuuxX2qW+iw3VtYz6m1oUjkezgu72zt55og6wS3Vssuzz4t388H/AAUF+LH7QnwJ/wCCykHxk/Zz8Dx/EnxF8Nv2StC8V+PvA7xRTSeIPhBpuqa+3xAtrVQTqKXltYvbahbXWiQ3eqWMloL9dP1Cytr2yuP6Rfhb+zF+zt8EdZ1DxD8IPgn8M/hrr2q6eNJ1HWPBng/RdA1K80wXCXX9nz3mn2kM7WjXMcU7wbxHJLFC8is0UZX8kbr/AJWFNO/7Mdf/ANPF9WmMhWnRw8Kk4wqSxdFKdFNKPxcsoqbbut9dOgqUoRlUcU5RVKXuztr8N07dPxPmH/gp1+1r8Hv20P2PP2MPjF8G9cS/0y5/bK+Ftj4n8OXckCeJvAXiY+HvEk134X8VadFJI1lf2+We1uV32GrWRh1LTLi4s7iKQ/1AV/Iv/wAFhv8Agnz8N/2c/i58Fv2nPgvft4L8MfGf9oz4f+H/AIgfBzT4JLbwqnjh72+8QQeN/DNvbSx2Wm211HZanHf6A9obfT9R1Ka70KWzsb66023/AK6KeDdZ4jGKuoqpFYaLcH7s0o1LVIreKmrNxesXdE1VH2dLkbcX7Rq+61jdPvZ9eqsz8Pf2pf8AlN5/wTT/AOyP/tB/+oB8UK/cKvw9/al/5Tef8E0/+yP/ALQf/qAfFCv3CrfC/wATG/8AYX/7rYYmp8NH/r1/7kqH4Tf8Emf+Tv8A/grr/wBnR6d/6ePijXF/t7ftE/FL9uX45Tf8EwP2LdYkg09iP+GwvjnpUssmieAvBsNzHBrvgSHU7ORI5XdZBp3ieztrpbjXdWnj8AIVhPisW/af8Emf+Tv/APgrr/2dHp3/AKePijXzpeab4l/4IeftZ6742t9JvvFf/BO79rTxZZr4r1aC1bVfFPwM8f8Am382mHUtSaFtT1DSNK/tPU/7Mivb2c+IPC89+qmfxd4eQ635/NJYKim5Qw86+IjiqkNZwpvEVbL+7CcvdqVFdwi9mm2uhpe3m0k6ip03Si9nLkh97Su4x6tH6bfEb/glb+y/42/Yq0z9i/TfDEPh7w54SsjqvgTx1bW9u3jHQvietqyzfEu71ERq+p6zr908qeKrab/RNU0e5k0aCKztbTSf7O+Yv+Cb37Z3xP8AAvxH1T/gm7+3Pcy6P+0p8MonsvhN491mad7D48+AbGCWbSp7HX751OveIotHt2vNMvyqXXiPQ7O5W/UeKdE1yOf9gfFHxi+GPgz4Van8b/EfjXQNP+FGk+FB43u/HLX8Mugt4Yks47211S0vIWdL2O/hmt102K182fULi5trW0jmuLiKJ/wE/Zq8D+Pf+Ctf7ZHhv9v34n6JqPw7/ZU/Zr8S29r+yn4QNtHYeJ/iJ4h8K6+msWvivXdWjiS7m0iz8R2MGua3BFO+mnUodP8ABmnG7ttN8UalqPTWjGlXwrwqSrSUYOlFfu6mFjZSlUadoqknelU1fM+RKSk0soNzhU9pfkV2pv4o1X0jfWTl9qPb3tGlfmf+C2mr/Gzw9+29/wAE6/EH7OWkxa/8bdB0/wCKmt/D3QZra0vY9d1jSLzw5qE+itZXs9tDfHVdLtr+wWyS4gu7xrhbawmjvpbZxg/t6/t5fDr9u3/gkP8AF/xBoFnN4O+K/gTxz8HdH+M/wh1ZpI/EPgDxIvxC0q1mkEF0kF5eeG9QvbW8XSdTkt4pkktrrTNTgtNU0+8t0+nv+Chn/KWT/gkp/wBhn4n/AM9Ir5j/AOC/H7Avws0z4Y+J/wBuT4e3MngD4gJrHhXw58WvDuj2/k+Hvizb+Jdf0/SLDXtRt7aW3Sx8WabfSWV1qWoNFc2viO1tI5b+3TWraPUrnixUayWa1Kcuam37OrRk0lyvC0bVYO2k4XfNF6VIaK0lG+0OR/VYy0aSlGS6tVXaEl2dtHun5Nn9Q9FFFe+cIUUUUAFFFFABRRRQAUUUUAFFFFABRRRQB8ffto/sr2/7Ufwy0/T9D1s+C/jB8NdetviF8EPiEgL/APCJ+P8ASNstmmow+XMl74c11Il0vX7Ga3uomt3hvltLm40+3hfwX4I/tK+E/jD4B+Knwd+L3gTw78Kf2uvhj4C8WWXxQ+Fl/pGm2smqtaeHbmNvH/w9uDC0PiLwP4ijmi1G1m065u5NNju1guXnsX0/VNS/TuvjD9sP9jTwL+1J4V/tKKbUvA3xw8HaXq8nwn+MHg+/l0Dxh4Z1a4sLmKLSLzVbNopdU8I6vJMbLXNDvXeB7K6u5LGSxvJPtQ2pzi0oVL8t7xkt4NtXuusHb3lun70dbqXzGb5XiqdevnGT06NXG1cOqGYZfWahRzWhSjJUpQq2ksPmeGjKUMLiJRlTrU2sJikqaoV8J+Jnw20/x38D/wBg74AfFO4/b5/aA8K3Hj/wjbWPwg/Zx+GngzwV4g8TeJvEl3qV1aWXgzwHpt2lxq+o2sd9LFJf6pcxtDp9vcjeHvLjT9Ou/wBI/wDgmL+wxr37Onh/xL8dfjkLLUP2nfjhDHqHjIwafpFjD4G0G7kg1IeEbeDRba10tdbv7+OLVfGd3pkEFlcapDZ6fAtwuktqepP/AOCdf/BO2z/Zw8H+DPiF8dDJ47/aQ0zw8/h7TbzWdZ/4SbQfg74VhubtNP8ABvw0iYyadpgNlL5+sa1ZIbq5vL6/tbK4gsJblb39XK1r1788INNSk3OajGPMr3UVZJuK6uTbk9dFv85wjwnKnDJ83zbDVcNicBl2HpZfldfHY7G/U68sLSpYjH4mOLr1KVHH1YxlTpYXC0qVHAUJypN1a75qOXrmnNq+iaxpKSiB9U0vUNOSdlLrC17aTWyysgKlxGZQ5UMCwGMjOa+C/wDgmV+x94z/AGH/ANmOH4I+PPFfhvxj4iHxC8beMJtW8KQalBoyWniK6s1sbWH+1oba9kmFvp6XNwZLeJYpLo2qGYW/2ib9CKK4HShKpCq0+enGcIu7slUcHLTZv3Fa+2p+mczUXD7Lak/VJpa/NhX4KfHX9kP/AIKZeEf27vjz+1L+xf4q/Z80rQfjV4R+Hvhi8X4nXGoXWqx2nhHw9olhPavpTeGtTtbeQatpUtzFe2963n2k0UbxRusgr9668i+N3xp8J/AHwNL8SPHdvrH/AAh9jq2kaVrep6PZx376Ideu00nR7y9tTPBM9pfeILrSdBV7YTPHfaxZPLGlqJ54YxFGFaMeeU4ezmqkZ05OEotKUb8yTsrSd/zHCbg3ZJ8y5WpK6auna3qkfDP7IGj/APBWSw+LE037Z3iz9mrWvg6fDGqqtr8MrK9i8WjxUZrP+xpLaRdD0e3SxWP7ab83ctwrRiNYYVmIkXTn/Y6+Jcn/AAVTsf2101jwp/wqmH9meX4UzaU13qA8YDxZ/bE8iImniwOntpbWc4uzqJ1NZFZGs/sJcrPXr9/+3L8K9Nv/ABXpd14Y+JxvfBkM1vrrWfgnUtS0yy8R6VeeE9P8XeGrnWtP+06Za3Pgm78b+Hk8SandXMWjW8H9tXltfXVpoGpTROi/bX8EWEeoXHi/wj4r8L2b+PvF3w78IXofSdetfGuv+G4/CzaVY6VPo99NBDqPjeTxZYxeEdOkllfUja6i5mjis53TNUaShCMqtSp7OrGtGVSo5yU46JNtfDv7um7sU5TvJqMY80eVqMbKztey7vv69tPHf+CnX7HHxL/bL+H/AMCfDHwy1vwpo2ofDX9orwH8TdfbxXPf20E/hbSIdU07V202WwtLwy6pYx6ml/BYzxRRaglvLard20zxuf0xr4y+Ef7ZHhL4g+J/DPw61PRPENt471efWNP1q40bw9qt94L8Na9ZLq2p2Hh3V/EO2SKy1K88O6dFetLPiwS/u7PTftQu7+1haLxB+2j4N0R/FOpnQfEI0PwC3xQs/FulX2j31j48n1H4dx6HsXQfDdwsQ+x65PqrrpFzrlxpKa1atY6lozXdjcNMusVSjOpWT96qoKbbuv3aaj6O0te+hLcpKMLaR5mtP5rX16rTT8Dxb46fsufF3x3/AMFOP2Kv2oPDum6JcfCT4K/Dv4w+HfH+pXOuW9prOn6n4q8J+M9I0OKx0SSP7Tqcd5feI9OXzbV2SCKK/lujAIIBdfp3XxxB+2n4IlmvLGT4dfF211mLXovCmm6Lc+FLSO+17xPF46X4c61pGkt/bBtZf+Ef8UzW0GoXs9xb2cun3Mep2Et3arIyee2//BQPwFa6/wCJBrOheJZ/Dhg8MXvg2z8O+GtY1jxu2nroGoah8S7rxX4ftVnbT28B6tpt5pFxa2Jubm9u7S4tbCO/mMTOoKlTdSSk71qntJX25vZwhporLlhHe+r31QS5pKN18MeVWXS7lr53k/6TOe/Yd/Y9+JP7Nnx5/by+JvjnWvCmqaD+0r8bbHx/8P4PDs+oS39n4fik8ValMPEUN7aW8dlqKT+KItNFtazXsTvpd1ei4EN3bxR/cPxf+EXw9+PHw18X/CT4qeHLPxX4D8caRcaLr+jXgZfNt5gGiurO5iK3Gn6pp9ykN/pWp2ckV5p2oW9veWssc8KMPAPH/wC1pp/gX9pPwZ8ErnTNJbwzrPhiDUvE3jC5v9WivdE8T+ILqW18EeDbKwg0W402+8SeJFglv7Tw7Jq0PiC60aK91q0019N0q9uBs6/+2H8MND8b+MvASab4z1TVvBhv7O81Gx8O3P8Awjd94h0m30q71XwvYa7MY7SXXLW21qy+z2ZxJq15FqOmaOt9qVi1rIU4UaVN0lrDmmnGfvXdSUpyTT3TcmrWtbTUJOcpc7+K0dVp8KSVrdUkvPqfgn4b/wCCUH7bXiD4jaN+wp8Vfizr2r/8Exvhd43uPivoPiS31bTLTxD428P3cy3Wi/CZo7SUa5b6lpmpG8N7bXlrH4V8O3d3q/i7w/513N4b063/AKd/B/g/wt8PvCvh/wAEeCNA0vwt4Q8KaTZaF4c8O6JaRWGlaPpGnQJb2dhY2kKrHFDDEiqMAu7bpJGeR3dvlyD9uL4NXVhY69FD4ug8K3XgvwT8QrnxNq2gS6Jp+neDvGuu2mgjxBcJqstrc3Gm+Eri7W48eXOnxXi+EbeGf+1vJmEUUv0v8P8AxnZfETwX4c8caZp+qaZpninTIdY0y01m3S01L+zbtnfT7qe3SWZYk1Cz8m/th5jMbW5hZwrllXPDYehQcvZOUpT+1OTnKNOOkKcW9VThe0V3vdt7VUqTnbmsrLZK127NyfeUtHJ/gj87P2rv2P8A4r/Gr9vD9gv9ojwlP4Yh+HX7Ot74+u/iIdU1Se215RrFtZzaQmiaZHZTR6p9suLQ2crG7tTZFxPIJIgQOy/4Km/sw/Ez9r/9jbx38DvhEfD3/Cc674i8BavpqeKNUk0bSZbbw54s0zV9Rjl1GOzvjBN9itpntw9uySyoImePeHH6I0VcsNTlHERfNbE39rrr/DjS93TT3YrvrdkqpJOm9P3duXTtJy176v7goooroICiiigAooooAKKKKACiiigAooooAKKKKACiiigAooooAKKKKACuM8cfDvwR8S9Kt9C8feGNI8XaLbXw1KLSNctVvtNN8lpeWMVzNZSk29xJBb31z9n+0RyrbzvHdwhLqC3miKKGk9GrrswOH/4Zz+CIh123Hw60FYPFGmWekeI4kF5HHrthY2VhpsUeqpHdoL6abT9L06x1C7uBJd6paWcNvqU93EpU8nrf7Pfwrk8YfDeCw8N2mhaL4e8dyfGH/hGtDtdOsNC1f4ieEvDOneFPCHiLVbf7BLdrP4X0t4m0u30i90m0ku7LT59Ug1EWNtHGUVEkktEl70ei6yV/v6ju+7028j0bw/8ABP4U+FPEkPi/w14F0HQ/EkFnNYrq2m272tzJbTyXkrrdCKVYryUNqF8Iri7jmuIY7qeGGVInKVk3X7O3wRvZvEdze/DTwxd3Xi975/E93dWbz3mu/wBo29haXUepXcsrXFzAbPS9OtILd5TBaWlnBbWkcEKBKKKqy7L7kF33f3mB8Rv2bPg748sLWy1rwlaQRzeNrHxTqEmmBLS41W+uPGtn431e2v52jnkNl4g8R2kN/rS2ptbueQFra8tJNsi7R/Zw+BeNPCfDDwpC2knQv7MktrE201ivhrR5PD+jRWs9vLHNDDaaLLLprwI4hu7WWRL1LguzEoo5Y9l9yC77s0PFXwF+DnjbxXpnjrxV8PPDet+MNGv9E1XSvEV3ZsdUsNW8NSSyeH9Wt7iKSMrqmjCe4h07USDe2tpc3NlHOtnczwSReIf2f/gv4r1LX9Y8Q/Djw1qmpeKLvS9Q8QXVxaOH1TU9E+x/2Rq9wkUscX9s6d/Z9iLTWI0j1OEWluEuwIkAKKOWOvurV3ei1fd+erFd9zzT4hfsv/Ba98Dp4O0zwfY+FtL1XQNC+DlxP4egs4tRg+Fes+IdFTxH4E0261S01VdJ0XxLZ2VvYa3LpsVrqtzbxQTQ6jbX9lYXtp9R2VlaabZ2mnafbQWVhYW0FlZWdrEkFtaWlrEkFtbW8MYWOGCCGNIookVUjjRUUBQBRRSSSbsktFsrdWF292WaKKKoAooooAKKKKACiiigAooooA//2Q=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95250</xdr:rowOff>
    </xdr:to>
    <xdr:sp macro="" textlink="">
      <xdr:nvSpPr>
        <xdr:cNvPr id="79" name="AutoShape 112" descr="data:image/png;base64,iVBORw0KGgoAAAANSUhEUgAAABAAAAAQCAYAAAAf8/9hAAAAGXRFWHRTb2Z0d2FyZQBBZG9iZSBJbWFnZVJlYWR5ccllPAAAA2lpVFh0WE1MOmNvbS5hZG9iZS54bXAAAAAAADw/eHBhY2tldCBiZWdpbj0i77u/IiBpZD0iVzVNME1wQ2VoaUh6cmVTek5UY3prYzlkIj8+IDx4OnhtcG1ldGEgeG1sbnM6eD0iYWRvYmU6bnM6bWV0YS8iIHg6eG1wdGs9IkFkb2JlIFhNUCBDb3JlIDUuMC1jMDYwIDYxLjEzNDc3NywgMjAxMC8wMi8xMi0xNzozMjowMCAgICAgICAgIj4gPHJkZjpSREYgeG1sbnM6cmRmPSJodHRwOi8vd3d3LnczLm9yZy8xOTk5LzAyLzIyLXJkZi1zeW50YXgtbnMjIj4gPHJkZjpEZXNjcmlwdGlvbiByZGY6YWJvdXQ9IiIgeG1sbnM6eG1wUmlnaHRzPSJodHRwOi8vbnMuYWRvYmUuY29tL3hhcC8xLjAvcmlnaHRzLyIgeG1sbnM6eG1wTU09Imh0dHA6Ly9ucy5hZG9iZS5jb20veGFwLzEuMC9tbS8iIHhtbG5zOnN0UmVmPSJodHRwOi8vbnMuYWRvYmUuY29tL3hhcC8xLjAvc1R5cGUvUmVzb3VyY2VSZWYjIiB4bWxuczp4bXA9Imh0dHA6Ly9ucy5hZG9iZS5jb20veGFwLzEuMC8iIHhtcFJpZ2h0czpNYXJrZWQ9IkZhbHNlIiB4bXBNTTpEb2N1bWVudElEPSJ4bXAuZGlkOjg5QUE2RjIzOTBCNjExREZCQTY2QjhCNkRGQjI3OEI2IiB4bXBNTTpJbnN0YW5jZUlEPSJ4bXAuaWlkOjg5QUE2RjIyOTBCNjExREZCQTY2QjhCNkRGQjI3OEI2IiB4bXA6Q3JlYXRvclRvb2w9IkFkb2JlIFBob3Rvc2hvcCBDUzMgV2luZG93cyI+IDx4bXBNTTpEZXJpdmVkRnJvbSBzdFJlZjppbnN0YW5jZUlEPSJ1dWlkOkFDMUYyRTgzMzI0QURGMTFBQUI4QzUzOTBEODVCNUIzIiBzdFJlZjpkb2N1bWVudElEPSJ1dWlkOkM5RDM0OTY2NEEzQ0REMTFCMDhBQkJCQ0ZGMTcyMTU2Ii8+IDwvcmRmOkRlc2NyaXB0aW9uPiA8L3JkZjpSREY+IDwveDp4bXBtZXRhPiA8P3hwYWNrZXQgZW5kPSJyIj8+CJBf3AAAAVRJREFUeNrEU81KhFAUPuooijMjVgxZQVC0ctFCiNr6DLnpTWrlrjdo1Rv4FO6SVi1aSDLgpghCzTaCf51j3JD5q5hFFw7n1+9+R77LtW0L6xwe1jwDFjiO03mO4w7QnaKNenMfaHfIdkqJ53nzAE3TsPDMdd1LXddNWg8BIU3TR6xdY2+6lEFd1ywca5pmnt/cA6duwEio4PbiyMT+eOUKVVV9/5eyLKEUh7BvGJDnOVCOff7XAIzNW5KAoigduz8BUHy4uwntcAsm6gB72c8ARLPP4OqEB0F4726va4H6/EoddHt/WccgCIJuf/KUU53NLARIcF8GQLdalgV9zwBobiFAGIaQZRkNCqQJ3/eh76lOfZpbJmU1iiIDRVPGcfxk2zZIkgTkKac69ndmFAoce0youAm6PVmWt0VRPJ6VMjJ4KIriFeMX/OZ5DuDfXuOnAAMArXTjkFPbOqoAAAAASUVORK5CYII="/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95250</xdr:rowOff>
    </xdr:to>
    <xdr:sp macro="" textlink="">
      <xdr:nvSpPr>
        <xdr:cNvPr id="80" name="AutoShape 113" descr="data:image/jpeg;base64,/9j/4AAQSkZJRgABAQEAYABgAAD//gA8Q1JFQVRPUjogZ2QtanBlZyB2MS4wICh1c2luZyBJSkcgSlBFRyB2NjIpLCBxdWFsaXR5ID0gMTAwCv/bAEMAAQEBAQEBAQEBAQEBAQEBAQEBAQEBAQEBAQEBAQEBAQEBAQEBAQEBAQEBAQEBAQEBAQEBAQEBAQEBAQEBAQEBAf/bAEMBAQEBAQEBAQEBAQEBAQEBAQEBAQEBAQEBAQEBAQEBAQEBAQEBAQEBAQEBAQEBAQEBAQEBAQEBAQEBAQEBAQEBAf/AABEIADQBB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7cKKKKACiiigAooooAKKKKACiiqt9fWWmWV5qWpXlrp+nafa3F9f399cRWllY2VpE891eXl1O8cFta20Eck1xcTSJFDEjySOqKzAAtV4/8Qf2hfgF8JLtLD4q/HH4P/DK+kVHSy+IPxL8F+DLt0kAaN0t/Eet6bMyyKQUYIQwIKkgiv52/24P+Cn3xA+M3iHUPAP7NvjTXPh58FdMe90+78deFrifRPG3xZc77eTUdL8QLHBrvgzwNsBk0R9Al0fxRroYapdarZaXLb6ZPe/4J+ftJ/Cvwf4a8QeAfHel+EvBmu6LZa94ts/HsGj6bp+o+M9PgS71vxBD4n1W3tk1LXPGFuou9Qj1K+nvdT8SWxmS4kl1W083VP5r8b/pDVPCrh/HZtwrwLj/E7H5XiaVLMsqy3No5P9Xw85OlWxNHExyrOq+NeErOnHE0sJl9V06c51vaOnQrun/UuA+iF4vYjw2peJ+Oyynl+UYhYbE0Ml5MRiuKZZPio3pZ5UyelTgqOXycqLVKpilmMaFX67VwFLBQliD+jnwB8Vfhf8V9Nl1n4W/EjwF8StHgdI59V8AeMPD3jHTYZJNxRJb7w7qOo2sbuEcoryhm2tgHacd7X8RHxg+OHiX4ifHjWPjp4Y1HWfh34mS5+x+D9a8GareeFvFHh7w3ZSgadpv9vaBPY305uVjS81y2lnl07VL+e6Fzay2bJbL+uv7CP/BVfxHqHifQ/gz+1prOk3cOvTaboPgL44LZW2hyPrs5hsbHw/8AFe1tPJ0SG5166aODSfHOkWWi6U2qTw6Zr+kWbXMWuTfdcA+K2E4twOUwzzKpcJcR5hg8LVxGSVcwhm2FwuOr0oTq5ZRzinhcDDF18PUlKh7SeCwkK9SFsOqnNFP1PFH6GHi34ZcI0ONp0cDxJktHLKGY8Q0Mndb+2OF+ejCtiv7Uy6pBrEYTAOfs8Xj8rxOOpYf2VfEYqnh8FS+tS/oCoorzL4zeHviP4r+F3jXQPhB4/Pwu+J1/o0h8EeOm0TQfEdvoniC0ngvbIajo3ibR9f0e80jVGtjo2tebpN1eW2k6je3ekm31eCxuoP2PBYeGLxmEwtXF4bAU8TiaGHqY7G/WPqeChWqwpzxeL+qYfF4v6thoydav9WwuJxHsoT9jh61Tlpy/j/E1p4fDYivTw9fFzo0KtaGEw3sVicVOnTlOOHw/1mth8P7es4qnS9viKFH2ko+1rUoc04+m0V/M9+xP/wAFUvj94I/aY8Ufs7/8FCvFlvbLd6pL4Tt/FPiTw34H8Bp8MfG+kTXCJa67P4S8PeG9KuvCfipZI4k8Q35ubSxkGjarbX6+H7++vI+a8Q/8FI/2zf2wv22Lf4J/sM+Pv+Fe/C681T/hH9I1S4+HPgLxWsnhzQHlfxV8XvE9z4v8K+Ib7T9Lmj8+50fS4r3SYprAeHdHe2i8T6rMJ/6MqfRV8S8Pnub5XjMXwrg8kybhenxhiePq+ZZk+Ba2SVaTq06uEzehk1bGV8RJU8TbDLK41XDCVsQk8JUwuIxH4zDx84IrZTl2Pw2Hz/E5rmefz4aocIUsFglxXTzanUVOdHE5fVzKlhaFKLqUHKvLHuknXp0ub6xGtRpf1DUV+CH/AAVd/bf/AGm/2Kta/Z98J/Cbx9p15J4l+H+tSeMdd8VeCvCOp6j4m1zw3d6Lpv8AwkE1tb6VZaXpV3qrXN1eX1holjYaPFPN5dhYWdvHHCPHLX4tf8HAF7bW95a/CzRZba7ghubeUaF8CVEkE8ayxSBX8UK6h43VgrqrDOGUHIry8k+jrxJnPCmQcZV+NvC7hzJeJ45jLJJcV8XT4exOOhleOq5fjJUaOPyyCqezrU4zlGnOc6dKvh5V40p1VBehmnjHkmW8QZxwzS4Z46zrNMheBWaR4e4blnNHCPMcHTxuFVWrg8XPk9pSqOMXOMYzqUq0aUqkabkf0pUVx/w9m8U3PgHwPceOYRb+Np/B/hqbxjbhLWMQeKZdFsn8QQiOxZ7KMRas12gSzd7VQu23ZoghPYV+B4ii8PXrUHUpVXRq1KLq0J+0o1HTnKHtKNRJKpSny81OdlzQalZXP1qlP2tOnUUZwVSEJqFSPJUhzxUuWpB6xnG9pRfwyTXQKKKKyLCiiigAooooAKKKKACiiigAooooAKKKKACiiigAooooAKKKKACvyU/4LHfGi++Hv7Men/C7RLprXVv2hPFi+AtXkiYLPH8N9K0y78SfEGNchlkttftrLSPAepxFCW0nxnfNG8UyRSL+tdfgJ/wW80q8vfEf7Jd1Ik40KLTv2hNOmuEGIY/Ed83wSvdDhZsFTcTaPo/i2WCNvvwW14wGY8r87xdja2XcM57jcO5Rr0MtxUqU4X56U5U3TVaNtVKjz+1T6OF3dKx9NwXn/B3CvF/DHE3iFSxdfgfIM+yrOOKqGCwccwr1sjy7G0cVmFP6k6lJ4qhOhSlHFUKcnWqYV1o0IVa7p0p/h/4D8HX/AI88WaJ4R0opDcatdCE3DIWisrOCJ7i9vHjUruS0s4ZphEGQysiwqytIpr9b/APwt8GfDjTY7Dw7pNuty0IivtZuoop9Y1MkDzGu71kEnlO2WWzh8qyhyRFbplifzN+FfiS4+Fni/wD4SpdKXxCItK1OytrRLtbBxcXkSrDLJJLFMEjVk2S+WJHMUkmwFgFbG8e/Eb4i/ELUpbzxFfaibYuxtdGsPtNvothHklY7ayido3ZRhWurhp7yYAedcSbV2/DeDfid4beFXDWL4gxmSy4p8RMwzXEYbCYW0MLDKMkoYfC+yqLM8VhsRTwc8diKuL9pLA0MViq8aVOlXhQo04zq/wBX/SnhmH7Qvj/IOCvDH6Vnhf4bfReyLgrLM5zrGYji7L6fEHFnHWZ5jmrxOEzLwzq55w1xPiaWQZZhMmWHw/F6yHK8BWxWLxeXVMwx1erRwf6LfEf9nj4f+PbS6mttMtfDPiJ0drbW9Gto7VHuCCynU9Og8q01GKR8efIyR35UYivY+Q35SeKvDMum33iDwj4gtopJbO51HQtWtSfMglMLy2V0iOQvmQSgOYpABvjZZFxkV7Z8OfjJ8VPAMqRWF5NrGjDCyaH4jlmurFF6ZspJZ473TmUZKrZTJbs533FrcYArjtcFz4n8Ra14o1xoVvNb1S91W5tbPelrC95O85gjeQmXyIVcRRhm8zYil5XbLHyPGbxB8MePcDkXEXCnD9bhXjVY2vDiHB0KFCnhsRhvZRqYfGfWcEqeHxmJhiUo0sW8PhMdODqxxVOUKeElHl+jz4v1foHYnxM8PPpC/Sn4F+kB4Ow4ewNfwvyzhDiJ+IXHlLO/rNXDY7hj/Vl4zM8Twll2OyqTq4jLM+z+XCNCrDBVMrzWhWxmb06n9bn/AAT++LGu/Gz9jj4D/EDxTfT6r4ouPCl74T8TazdMrXeu+Ivhr4k1z4a65r96yKkZvdd1Twjd6ve+UkcIur2YQxxxBEX7Fr4N/wCCYvha58JfsJ/s9WtyMDxH4d8SfEmyXaFC6P8AFzx74s+KehIoHVE0XxjYLG5+Z0Cu3zMa+l/jtqvxa0f4S+OL34FeG9I8U/Fs6LPa+BdM8QapYaRoMGuXhW1t9Y1m71K4tbaTTdCEr6xc6eJ45dUSy/s6KWFrrz4v3TJcNXzKWU4OrWwuFxOOeBw9TEZhiKWCweGr4l0qc62NxdaUaOFw1GpNzxFerKNOjSjOpNqMWfxtm2PwTnmeZ4DA42hlznjMfgssjTliswo4JyqYjDYFUqTnLEYynQ5MOqdNydWtHli25Jn8sP8AwXi1/wCBOq/tK+E9O8B2qzfGbQvCS2Xxr1nTLyD+x2jf7Lc+BdE1Oyjicy+MdO0qa9uNSv8Az4ZYdAvvDem3S3Zt7dNL+tf+DfvxH8Bo/Dnxh8L2VuLL9pC6vrXVtcudVuoJrjXvhZaC2t9KTwhEIIHs9M0PXrqf/hLLNGubmbUdT0G/vbya0fSLHR/IP+CcP7HXhiT9r7WPib+1b8cf2ffHvxN0fWb/AF7wp8PNF+OXw6+I3izxj8WdT1C7n1TxDr+kaFrd9NNceF7gz3qaVLC11L4iurO6a3ji0WaGXA/aT/Y18cfsTftuWHxo/Zi+Ln7Pnww0C71JPH/gzwl8TvjT8O/hZNo0Gpzz2/i/4fS+HfGPiHSLnWvAMwe4tYLuyiis7Lw/rVlpK3MGq6SuoP8A6U51xZ4UZt4Y4j6NOF8T6Ea+RcG5XmGA8RMbnlOlwjnnEmExjzKpwxVxznOn/ZNOVTDQwlB1K2HwmGjHDU1LH5LCnif4jyzh3xBy/jyj44V+BpypZvxJjsDjODMNlbnxFlORV8LHA08/p4dcreZVFSrzxU4qFavVqSqt/VMznLDdL/wcN/8AJS/2af8AsRvH/wD6f9Ar1DSP2dP+C60ulaZLp37SPhmLT5NPspLGI+M/DqmOze2ia1jKn4eMVKQFFILMQRgsTyYv+CtPwi8WftdeI/2TdW8F+KvgZ4b8Q6t8M9WuD4U8WfH/AOFek3l9qfibVNKkSz8HXd14igi8c6dDfWF/p9vrvh+KfT9QmhRbci4aW1g8j0HxN/wWJv7bxNZ+HP2vfgZqNt8NbNU8ZR6Z8Yv2Wb9fBFjZGOy8zxTJDp8zaDb28uy0kuNYe2RLkGCWTz1dB5fCvEuVV/BPwm4eyvjD6PGHzrh2lxbS4gy7xcqYDN62CnjOIa9bArKKdKhmCw31ijCpWxlS9OGKoSy+pSlVhFSj6Of5HmNHxS8RM5x3DnjHWyvOp8MzyfG+HMsTltLFLB5HRpYz+0pTxeAdf2NWUKeGi1Ulh6scbGSpyk1L+pHwvBq9r4Z8O22vzG41230LSINanMqzGfV4dPt49SmMygLKZLxZnMqgLJu3AAEVu18qfsyfH3wH46+C3gf+2fjx8IviN8SvBPwk8GX3x01fwf8AEfwH4ktdI8U6d4T0z/hO/EOtXHhbUX0nTNIbX4tVuX1RYbHRBHve2MVsqonaeFP2pP2aPHd1f2Pgr9oT4J+LL3S9Lvdb1Kz8O/FLwTq91YaLpsEl1qWr3lvY63PLb6Xp1tFJcX9/Ki2llAjTXMsUY3V/npmFL2OPx1H22FxHssZiaX1jAycsFX9nWnD22Dk4xcsLVtz4eTjFujKDcVey/sHB1Pa4TC1XSr0Pa4ehU9jiko4qjz0oy9liYqUlGvTvyVkpSSqKSUmtT3eivBp/2p/2ZLXwnYePLn9of4IW/gnVNUvNE0zxZP8AFTwPD4d1HWtPSKW/0iw1iTXFsbzVLGGeGe80+3nku7aCaKeaFIZEc+4WV7Z6lZ2mo6dd2uoafqFrb3thf2VxFdWd7Z3UST2t3aXUDyQXNrcwSJNb3ELvFNE6SRuyMCeM6CzRRRQAUUUUAFFFFABRRRQAUUUUAFFFFABRRRQAUUUUAFFFFABX52/8FP8A4D618cP2XdTu/B+lvrHjv4OeJ9J+MHhfSoZBDc6va6DZatoXjrR7U4Jur68+G/iTxfNomlsDHqfiez0G2JhlMN3bfolRXNjMLQx2ExWCxMefD4zD1sLXhe3NRr05Uqkb9G4Tkk+j1OXG4PD5hg8XgMVD2mFxuGr4TEU7256GJpSo1Y36c0JySfS9z+F6yvbTUbO1v7C4iu7K9giurS6gcSQ3FvOiyQzROpIZJEZWVh1BqzX9GX7Q/wDwST+EHxP1zW/G/wAGvFV/8BfGXiDUL3Wdb0qz0aLxf8Ktb1jUJDcX2py+BJ9T0K+8N6hfXG+a4fwR4p8N6NNd3N7qmpeHtV1O5kuW+A9W/wCCQf7YlndPFofiv9mnxDZKxEd/q3jn4o+DrqVR0d9Is/g346igZhyY11u4CdBK/Wv5Yzfwd4sweKqwyulh83wnO3QrU8XhsLW9m37qr0cZVw8YVUviVKpVg94y15V/H+deB/GWBxdWGUUcNneCc5fV69PGYTB1/ZX9z6zRx1bDQhVS0mqNWtTb1jLXlX5k12fwx+FHiD4//FDwN8CPCb3MGt/EzVG0u+1OzRnk8KeCrVBc+O/G8z+RcQ2sfhrw59rm0yW+jWyv/FFz4d8PtILrWrVH/TrwP/wRr+PGrXcJ+J3xp+FXgfTFZTdwfDnRPFXxI1e4iyPMhsNV8V2/w007S7hlz5V9d+HtdhiYAyaXcBiF/X/9mL9jP4H/ALJ2mamnw00fU9R8W+I7aytfF/xK8Zaiuu+O/FMVgWe2tbu/itrDStE0eGZmuYvDXhHRvDnhmO8eTUBo/wDaE1xdy+3wj4QZwszwmO4jjh8HgsJWp4iWBhXp4rE4qdKSnCjN0HUw9OhKUV7aXtpzlC9OEE5+0h7/AAV4JZ4s2weYcUxwuCwGCr08TPL4Yili8VjJ0ZKpToTlhpVMNSw8pxXt5+3nUlBSpwppz9rT+ltB0PSvDGh6N4a0Gyh03Q/D2k6doejadbgrb2GlaTZw2GnWUCkkrDa2dvDBECSQkajJrwX9pSeGXS/hL4b16dLP4b+Ovjn4B8FfFe8mnFpa/wDCH6zDrj6Nol9elo/s2neOPiZafD/4e6igliOo2Pi240gSD+0cN9IVz3izwn4a8d+Gtb8HeMdE07xH4X8SadcaTrmh6tbpdafqWn3SFJre4hccg8PFKhSaCZI54JIp4o5F/pU/qs/L34j+JvjX4h0L4g/Dy78G698WLuLU/iTpniP9lTWPhD4D8A/CL4VfDTwj4t1G2+G3j34ffGzXrn4R23hzWtN8LQ+HvGGj+Mrr4oeOzrt9K994M8NeBr3RydFw/h/8QPF/hj9n/wCB/jvwf4y8e+D7j4q/BvVfix8SPiX4F+Edj8YPGvxd/apgvLaHXvgn8SBd/D/4g6ppWn6Fq39qeFrHwxZ6f4R8U6hBpc3hTwx4i8NTeGL7Tn+81/Zo8MXKx6X4i+Ifxv8AGfgi3Ma23w38X/FnxRrXgw2tuR9j03WY3uIvEXjLSrRVRBpvjvxF4os77y4n1aHUJo0kW5qn7Ovhdtf17xH4I8ZfFL4QX3i2+TVfGFn8KvG954b8PeJ9YjtYLIa7f+FLy21jwzp/iGe0tobfU/EXh3SdE13XkhtD4g1HVX07TGsgD5P8O2nwM+FfxC/bX1L4keF9D8LeEfHH7OX7Eup/tKeBNHu5W8NeBPGvxg8aftKaF8QYbfT47uWHw1ZQx+IbDxxrUei/Zpbu+1TVfGaLceIdevNQvdbxx8EtC+Gt38BPCegWGk/GP4r/ALPP7E3x1b9nTwh4jt9NuNM+I3jfwfN8J7PwzrVxYXD2Wl6hr1t9k0i6sNKW6trKK/1W41ayu7KTRLLXNM96H7HvwPjvrS9ttL8XWrSSeF5vF0S/Efx5dH4qz+CPEt34x8Hz/GG/1LxDe6v8ULjw94m1HUtUtZ/GOparLfLqN7pWsvqehzf2Yr4P2RvhHHLbXNxN8QtSvtB01dG+Huqal8TfHFzrPwj0iKW2lg034U61/bSar4Ktov7P0mCT+zrwzX1lo+nafqct9YxS28wB8OfF7V9V+InwN+POt/EHxn4m+IvhfwLoXwi1X4UfGn4j/CzSvg78RNG+K/jHxdrWjfE/4M6bBYeEvAcWt+Fn0A+GbQ6X/wAIxeXemReLtS0bXPE/ibW9IsdT0b6w/bN8Mah4m8L/ABJ8Ja/42HjKx+M/ij4cfBb4LaFbeDtE0u3/AGYfivrGiTXknxB1v4naReReK7abV47vTPEGnQ38lhc3OpP4a8BeHjNc+OrKK97fUf2VPh94st54Pip4l+KXxmxp2t6Zo8nxI+IOs3Y8KR+JNC1PwzrWo+E7Tw1/wjGnaF4mutD1jUtOt/GdpZDxjpFreXMGia9psNzcRy14f2R/hkLy7vtR8Q/GHxBPrmv6H4k8ax+I/jJ8Q9asviHqPhVtGPhSPxvpd7r0mmatpnhxNA0yGw0iCzsdNuYIpotYtdTW7uxMAeETTJrvhzQvH8YOg/thfFzWr39gTxJ8SdPjVdK8P6v4IPjbxF8Uvit4O0iSS90+x1fxD8Ofhlqfjrw413cyz3l1onwx8H+JCr+HprGP778L+GdD8F+GfDvg7wxp0Gj+GvCehaR4Z8PaTahha6Xoeg6fb6XpOnWwYswgsrC1t7aEMzMI4lBJPNeYWn7P/wAO7L4iL8SoY/EjanB4m1Px1p/hyfxXr8/gPSPiBrXhq/8AB2sePtH8FS3zaDpnizVPDGr65pN/qNpaRR3I17XNQltm1fVLvUZfbKACiiigAooooAKKKKACiiigAooooAKKKKACiiigAooooAKKKKACiiigAooooAKKKKACiiigAooooAKKKKACiiigAooooAKKKKACiiigAooooAKKKKACiiigD//Z"/>
        <xdr:cNvSpPr>
          <a:spLocks noChangeAspect="1" noChangeArrowheads="1"/>
        </xdr:cNvSpPr>
      </xdr:nvSpPr>
      <xdr:spPr bwMode="auto">
        <a:xfrm>
          <a:off x="0" y="1973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95250</xdr:rowOff>
    </xdr:to>
    <xdr:sp macro="" textlink="">
      <xdr:nvSpPr>
        <xdr:cNvPr id="81" name="AutoShape 114" descr="data:image/png;base64,iVBORw0KGgoAAAANSUhEUgAAAgIAAAACCAYAAAAq2rTlAAAAGXRFWHRTb2Z0d2FyZQBBZG9iZSBJbWFnZVJlYWR5ccllPAAAAyZpVFh0WE1MOmNvbS5hZG9iZS54bXAAAAAAADw/eHBhY2tldCBiZWdpbj0i77u/IiBpZD0iVzVNME1wQ2VoaUh6cmVTek5UY3prYzlkIj8+IDx4OnhtcG1ldGEgeG1sbnM6eD0iYWRvYmU6bnM6bWV0YS8iIHg6eG1wdGs9IkFkb2JlIFhNUCBDb3JlIDUuNi1jMDY3IDc5LjE1Nzc0NywgMjAxNS8wMy8zMC0yMzo0MDo0MiAgICAgICAgIj4gPHJkZjpSREYgeG1sbnM6cmRmPSJodHRwOi8vd3d3LnczLm9yZy8xOTk5LzAyLzIyLXJkZi1zeW50YXgtbnMjIj4gPHJkZjpEZXNjcmlwdGlvbiByZGY6YWJvdXQ9IiIgeG1sbnM6eG1wPSJodHRwOi8vbnMuYWRvYmUuY29tL3hhcC8xLjAvIiB4bWxuczp4bXBNTT0iaHR0cDovL25zLmFkb2JlLmNvbS94YXAvMS4wL21tLyIgeG1sbnM6c3RSZWY9Imh0dHA6Ly9ucy5hZG9iZS5jb20veGFwLzEuMC9zVHlwZS9SZXNvdXJjZVJlZiMiIHhtcDpDcmVhdG9yVG9vbD0iQWRvYmUgUGhvdG9zaG9wIENDIDIwMTUgKFdpbmRvd3MpIiB4bXBNTTpJbnN0YW5jZUlEPSJ4bXAuaWlkOjJBRTIxODA0NEM3RjExRTVCRUZFREYxQUJBQjJDQ0E3IiB4bXBNTTpEb2N1bWVudElEPSJ4bXAuZGlkOjJBRTIxODA1NEM3RjExRTVCRUZFREYxQUJBQjJDQ0E3Ij4gPHhtcE1NOkRlcml2ZWRGcm9tIHN0UmVmOmluc3RhbmNlSUQ9InhtcC5paWQ6MkFFMjE4MDI0QzdGMTFFNUJFRkVERjFBQkFCMkNDQTciIHN0UmVmOmRvY3VtZW50SUQ9InhtcC5kaWQ6MkFFMjE4MDM0QzdGMTFFNUJFRkVERjFBQkFCMkNDQTciLz4gPC9yZGY6RGVzY3JpcHRpb24+IDwvcmRmOlJERj4gPC94OnhtcG1ldGE+IDw/eHBhY2tldCBlbmQ9InIiPz5YJ37tAAAAOElEQVR42uzUQQ0AIRADwIKus4JbnusBKwc6diapgSbtqKqd5AvQ0dv/ujmqgJ4fMHUAAH39AgwA464GLFtAEy4AAAAASUVORK5CYII="/>
        <xdr:cNvSpPr>
          <a:spLocks noChangeAspect="1" noChangeArrowheads="1"/>
        </xdr:cNvSpPr>
      </xdr:nvSpPr>
      <xdr:spPr bwMode="auto">
        <a:xfrm>
          <a:off x="0" y="2015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95250</xdr:rowOff>
    </xdr:to>
    <xdr:sp macro="" textlink="">
      <xdr:nvSpPr>
        <xdr:cNvPr id="82" name="AutoShape 115" descr="data:image/gif;base64,R0lGODdhDAALAPMAALjr/4jHAF6g/Win/8HlMpbJ/JjfAKfM/z+P/4C1/////6q5zQAAAAAAAAAAAAAAACwAAAAADAALAAAENHDJSae6OEs1EEpHeChbMHRgSC6KERhfAq6tQRBxQht8UdwAmgchkBWCG5mAmKJlnpWoJAIAOw=="/>
        <xdr:cNvSpPr>
          <a:spLocks noChangeAspect="1" noChangeArrowheads="1"/>
        </xdr:cNvSpPr>
      </xdr:nvSpPr>
      <xdr:spPr bwMode="auto">
        <a:xfrm>
          <a:off x="0" y="2057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95250</xdr:rowOff>
    </xdr:to>
    <xdr:sp macro="" textlink="">
      <xdr:nvSpPr>
        <xdr:cNvPr id="83" name="AutoShape 116"/>
        <xdr:cNvSpPr>
          <a:spLocks noChangeAspect="1" noChangeArrowheads="1"/>
        </xdr:cNvSpPr>
      </xdr:nvSpPr>
      <xdr:spPr bwMode="auto">
        <a:xfrm>
          <a:off x="0" y="2099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1.vml"/><Relationship Id="rId1" Type="http://schemas.openxmlformats.org/officeDocument/2006/relationships/hyperlink" Target="http://tools.ietf.org/html/rfc1323" TargetMode="External"/><Relationship Id="rId2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xetown.com/" TargetMode="External"/><Relationship Id="rId14" Type="http://schemas.openxmlformats.org/officeDocument/2006/relationships/hyperlink" Target="https://www.xetown.com/" TargetMode="External"/><Relationship Id="rId15" Type="http://schemas.openxmlformats.org/officeDocument/2006/relationships/hyperlink" Target="https://www.xetown.com/" TargetMode="External"/><Relationship Id="rId16" Type="http://schemas.openxmlformats.org/officeDocument/2006/relationships/hyperlink" Target="https://www.xetown.com/" TargetMode="External"/><Relationship Id="rId17" Type="http://schemas.openxmlformats.org/officeDocument/2006/relationships/hyperlink" Target="https://www.xetown.com/" TargetMode="External"/><Relationship Id="rId18" Type="http://schemas.openxmlformats.org/officeDocument/2006/relationships/hyperlink" Target="https://www.xetown.com/" TargetMode="External"/><Relationship Id="rId19" Type="http://schemas.openxmlformats.org/officeDocument/2006/relationships/hyperlink" Target="https://www.xetown.com/" TargetMode="External"/><Relationship Id="rId50" Type="http://schemas.openxmlformats.org/officeDocument/2006/relationships/hyperlink" Target="https://www.xetown.com/" TargetMode="External"/><Relationship Id="rId51" Type="http://schemas.openxmlformats.org/officeDocument/2006/relationships/hyperlink" Target="https://www.xetown.com/" TargetMode="External"/><Relationship Id="rId52" Type="http://schemas.openxmlformats.org/officeDocument/2006/relationships/hyperlink" Target="https://www.xetown.com/" TargetMode="External"/><Relationship Id="rId53" Type="http://schemas.openxmlformats.org/officeDocument/2006/relationships/hyperlink" Target="https://www.xetown.com/" TargetMode="External"/><Relationship Id="rId54" Type="http://schemas.openxmlformats.org/officeDocument/2006/relationships/hyperlink" Target="https://www.xetown.com/" TargetMode="External"/><Relationship Id="rId55" Type="http://schemas.openxmlformats.org/officeDocument/2006/relationships/hyperlink" Target="https://www.xetown.com/" TargetMode="External"/><Relationship Id="rId56" Type="http://schemas.openxmlformats.org/officeDocument/2006/relationships/drawing" Target="../drawings/drawing4.xml"/><Relationship Id="rId40" Type="http://schemas.openxmlformats.org/officeDocument/2006/relationships/hyperlink" Target="https://www.xetown.com/" TargetMode="External"/><Relationship Id="rId41" Type="http://schemas.openxmlformats.org/officeDocument/2006/relationships/hyperlink" Target="https://www.xetown.com/" TargetMode="External"/><Relationship Id="rId42" Type="http://schemas.openxmlformats.org/officeDocument/2006/relationships/hyperlink" Target="https://www.xetown.com/" TargetMode="External"/><Relationship Id="rId43" Type="http://schemas.openxmlformats.org/officeDocument/2006/relationships/hyperlink" Target="https://www.xetown.com/" TargetMode="External"/><Relationship Id="rId44" Type="http://schemas.openxmlformats.org/officeDocument/2006/relationships/hyperlink" Target="https://www.xetown.com/" TargetMode="External"/><Relationship Id="rId45" Type="http://schemas.openxmlformats.org/officeDocument/2006/relationships/hyperlink" Target="https://www.xetown.com/" TargetMode="External"/><Relationship Id="rId46" Type="http://schemas.openxmlformats.org/officeDocument/2006/relationships/hyperlink" Target="https://www.xetown.com/" TargetMode="External"/><Relationship Id="rId47" Type="http://schemas.openxmlformats.org/officeDocument/2006/relationships/hyperlink" Target="https://www.xetown.com/" TargetMode="External"/><Relationship Id="rId48" Type="http://schemas.openxmlformats.org/officeDocument/2006/relationships/hyperlink" Target="https://www.xetown.com/" TargetMode="External"/><Relationship Id="rId49" Type="http://schemas.openxmlformats.org/officeDocument/2006/relationships/hyperlink" Target="https://www.xetown.com/" TargetMode="External"/><Relationship Id="rId1" Type="http://schemas.openxmlformats.org/officeDocument/2006/relationships/hyperlink" Target="https://www.xetown.com/" TargetMode="External"/><Relationship Id="rId2" Type="http://schemas.openxmlformats.org/officeDocument/2006/relationships/hyperlink" Target="https://www.xetown.com/" TargetMode="External"/><Relationship Id="rId3" Type="http://schemas.openxmlformats.org/officeDocument/2006/relationships/hyperlink" Target="https://www.xetown.com/" TargetMode="External"/><Relationship Id="rId4" Type="http://schemas.openxmlformats.org/officeDocument/2006/relationships/hyperlink" Target="https://www.xetown.com/" TargetMode="External"/><Relationship Id="rId5" Type="http://schemas.openxmlformats.org/officeDocument/2006/relationships/hyperlink" Target="https://www.xetown.com/" TargetMode="External"/><Relationship Id="rId6" Type="http://schemas.openxmlformats.org/officeDocument/2006/relationships/hyperlink" Target="https://www.xetown.com/" TargetMode="External"/><Relationship Id="rId7" Type="http://schemas.openxmlformats.org/officeDocument/2006/relationships/hyperlink" Target="https://www.xetown.com/" TargetMode="External"/><Relationship Id="rId8" Type="http://schemas.openxmlformats.org/officeDocument/2006/relationships/hyperlink" Target="https://www.xetown.com/" TargetMode="External"/><Relationship Id="rId9" Type="http://schemas.openxmlformats.org/officeDocument/2006/relationships/hyperlink" Target="https://www.xetown.com/" TargetMode="External"/><Relationship Id="rId30" Type="http://schemas.openxmlformats.org/officeDocument/2006/relationships/hyperlink" Target="https://www.xetown.com/" TargetMode="External"/><Relationship Id="rId31" Type="http://schemas.openxmlformats.org/officeDocument/2006/relationships/hyperlink" Target="https://www.xetown.com/" TargetMode="External"/><Relationship Id="rId32" Type="http://schemas.openxmlformats.org/officeDocument/2006/relationships/hyperlink" Target="https://www.xetown.com/" TargetMode="External"/><Relationship Id="rId33" Type="http://schemas.openxmlformats.org/officeDocument/2006/relationships/hyperlink" Target="https://www.xetown.com/" TargetMode="External"/><Relationship Id="rId34" Type="http://schemas.openxmlformats.org/officeDocument/2006/relationships/hyperlink" Target="https://www.xetown.com/" TargetMode="External"/><Relationship Id="rId35" Type="http://schemas.openxmlformats.org/officeDocument/2006/relationships/hyperlink" Target="https://www.xetown.com/" TargetMode="External"/><Relationship Id="rId36" Type="http://schemas.openxmlformats.org/officeDocument/2006/relationships/hyperlink" Target="https://www.xetown.com/" TargetMode="External"/><Relationship Id="rId37" Type="http://schemas.openxmlformats.org/officeDocument/2006/relationships/hyperlink" Target="https://www.xetown.com/" TargetMode="External"/><Relationship Id="rId38" Type="http://schemas.openxmlformats.org/officeDocument/2006/relationships/hyperlink" Target="https://www.xetown.com/" TargetMode="External"/><Relationship Id="rId39" Type="http://schemas.openxmlformats.org/officeDocument/2006/relationships/hyperlink" Target="https://www.xetown.com/" TargetMode="External"/><Relationship Id="rId20" Type="http://schemas.openxmlformats.org/officeDocument/2006/relationships/hyperlink" Target="https://www.xetown.com/" TargetMode="External"/><Relationship Id="rId21" Type="http://schemas.openxmlformats.org/officeDocument/2006/relationships/hyperlink" Target="https://www.xetown.com/" TargetMode="External"/><Relationship Id="rId22" Type="http://schemas.openxmlformats.org/officeDocument/2006/relationships/hyperlink" Target="https://www.xetown.com/" TargetMode="External"/><Relationship Id="rId23" Type="http://schemas.openxmlformats.org/officeDocument/2006/relationships/hyperlink" Target="https://www.xetown.com/" TargetMode="External"/><Relationship Id="rId24" Type="http://schemas.openxmlformats.org/officeDocument/2006/relationships/hyperlink" Target="https://www.xetown.com/" TargetMode="External"/><Relationship Id="rId25" Type="http://schemas.openxmlformats.org/officeDocument/2006/relationships/hyperlink" Target="https://www.xetown.com/" TargetMode="External"/><Relationship Id="rId26" Type="http://schemas.openxmlformats.org/officeDocument/2006/relationships/hyperlink" Target="https://www.xetown.com/" TargetMode="External"/><Relationship Id="rId27" Type="http://schemas.openxmlformats.org/officeDocument/2006/relationships/hyperlink" Target="https://www.xetown.com/" TargetMode="External"/><Relationship Id="rId28" Type="http://schemas.openxmlformats.org/officeDocument/2006/relationships/hyperlink" Target="https://www.xetown.com/" TargetMode="External"/><Relationship Id="rId29" Type="http://schemas.openxmlformats.org/officeDocument/2006/relationships/hyperlink" Target="https://www.xetown.com/" TargetMode="External"/><Relationship Id="rId10" Type="http://schemas.openxmlformats.org/officeDocument/2006/relationships/hyperlink" Target="https://www.xetown.com/" TargetMode="External"/><Relationship Id="rId11" Type="http://schemas.openxmlformats.org/officeDocument/2006/relationships/hyperlink" Target="https://www.xetown.com/" TargetMode="External"/><Relationship Id="rId12" Type="http://schemas.openxmlformats.org/officeDocument/2006/relationships/hyperlink" Target="https://www.xetow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H25"/>
  <sheetViews>
    <sheetView showGridLines="0" view="pageBreakPreview" zoomScale="140" zoomScaleNormal="140" zoomScaleSheetLayoutView="115" zoomScalePageLayoutView="140" workbookViewId="0"/>
  </sheetViews>
  <sheetFormatPr baseColWidth="10" defaultColWidth="8.83203125" defaultRowHeight="15" x14ac:dyDescent="0.2"/>
  <cols>
    <col min="2" max="2" width="3" customWidth="1"/>
    <col min="3" max="3" width="28.33203125" bestFit="1" customWidth="1"/>
    <col min="4" max="4" width="17.1640625" bestFit="1" customWidth="1"/>
    <col min="5" max="5" width="12.1640625" bestFit="1" customWidth="1"/>
    <col min="6" max="6" width="12.6640625" bestFit="1" customWidth="1"/>
    <col min="7" max="7" width="4.5" bestFit="1" customWidth="1"/>
    <col min="8" max="8" width="7.33203125" bestFit="1" customWidth="1"/>
  </cols>
  <sheetData>
    <row r="2" spans="2:8" ht="26" x14ac:dyDescent="0.2">
      <c r="B2" s="15" t="s">
        <v>175</v>
      </c>
    </row>
    <row r="4" spans="2:8" ht="39" x14ac:dyDescent="0.2">
      <c r="B4" s="1"/>
      <c r="C4" s="1" t="s">
        <v>208</v>
      </c>
      <c r="D4" s="3" t="s">
        <v>176</v>
      </c>
      <c r="E4" s="97" t="s">
        <v>177</v>
      </c>
      <c r="F4" s="89" t="s">
        <v>178</v>
      </c>
      <c r="G4" s="4" t="s">
        <v>179</v>
      </c>
    </row>
    <row r="5" spans="2:8" x14ac:dyDescent="0.2">
      <c r="B5" s="139" t="s">
        <v>180</v>
      </c>
      <c r="C5" s="137"/>
      <c r="D5" s="16"/>
      <c r="E5" s="96"/>
      <c r="F5" s="137"/>
      <c r="G5" s="138"/>
    </row>
    <row r="6" spans="2:8" x14ac:dyDescent="0.2">
      <c r="B6" s="2">
        <v>1</v>
      </c>
      <c r="C6" s="2" t="s">
        <v>3</v>
      </c>
      <c r="D6" s="10">
        <v>64240</v>
      </c>
      <c r="E6" s="98">
        <v>64240</v>
      </c>
      <c r="F6" s="90">
        <v>64240</v>
      </c>
      <c r="G6" s="11" t="s">
        <v>0</v>
      </c>
    </row>
    <row r="7" spans="2:8" ht="14.25" customHeight="1" x14ac:dyDescent="0.2">
      <c r="B7" s="2">
        <v>2</v>
      </c>
      <c r="C7" s="2" t="s">
        <v>216</v>
      </c>
      <c r="D7" s="17">
        <f>E7</f>
        <v>240</v>
      </c>
      <c r="E7" s="99">
        <v>240</v>
      </c>
      <c r="F7" s="132">
        <f>E7</f>
        <v>240</v>
      </c>
      <c r="G7" s="18" t="s">
        <v>181</v>
      </c>
    </row>
    <row r="8" spans="2:8" x14ac:dyDescent="0.2">
      <c r="B8" s="2">
        <v>3</v>
      </c>
      <c r="C8" s="2" t="s">
        <v>185</v>
      </c>
      <c r="D8" s="12">
        <v>500</v>
      </c>
      <c r="E8" s="100">
        <v>500244</v>
      </c>
      <c r="F8" s="91">
        <f t="shared" ref="F8:F13" si="0">E8+D8</f>
        <v>500744</v>
      </c>
      <c r="G8" s="13" t="s">
        <v>0</v>
      </c>
    </row>
    <row r="9" spans="2:8" x14ac:dyDescent="0.2">
      <c r="B9" s="2">
        <v>4</v>
      </c>
      <c r="C9" s="2" t="s">
        <v>184</v>
      </c>
      <c r="D9" s="14">
        <f>D8*D7</f>
        <v>120000</v>
      </c>
      <c r="E9" s="101">
        <f>E8*E7</f>
        <v>120058560</v>
      </c>
      <c r="F9" s="92">
        <f t="shared" si="0"/>
        <v>120178560</v>
      </c>
      <c r="G9" s="11" t="s">
        <v>0</v>
      </c>
    </row>
    <row r="10" spans="2:8" x14ac:dyDescent="0.2">
      <c r="B10" s="2">
        <v>5</v>
      </c>
      <c r="C10" s="2" t="s">
        <v>182</v>
      </c>
      <c r="D10" s="14">
        <f>D9+(ROUND(D9/1460,0)*58)</f>
        <v>124756</v>
      </c>
      <c r="E10" s="101">
        <f>E9+(ROUND(E9/1460,0)*58)</f>
        <v>124828016</v>
      </c>
      <c r="F10" s="92">
        <f t="shared" si="0"/>
        <v>124952772</v>
      </c>
      <c r="G10" s="11" t="s">
        <v>0</v>
      </c>
    </row>
    <row r="11" spans="2:8" x14ac:dyDescent="0.2">
      <c r="B11" s="2">
        <v>6</v>
      </c>
      <c r="C11" s="2" t="s">
        <v>183</v>
      </c>
      <c r="D11" s="14">
        <f>D9+(ROUND(D10/1460,0)*78)</f>
        <v>126630</v>
      </c>
      <c r="E11" s="101">
        <f>E9+(ROUND(E10/1460,0)*78)</f>
        <v>126727482</v>
      </c>
      <c r="F11" s="92">
        <f t="shared" si="0"/>
        <v>126854112</v>
      </c>
      <c r="G11" s="11" t="s">
        <v>172</v>
      </c>
    </row>
    <row r="12" spans="2:8" x14ac:dyDescent="0.2">
      <c r="B12" s="2">
        <v>7</v>
      </c>
      <c r="C12" s="2" t="s">
        <v>186</v>
      </c>
      <c r="D12" s="63">
        <f>ROUND(D10/D6,0)</f>
        <v>2</v>
      </c>
      <c r="E12" s="102">
        <f>IF(ROUND(E10/E6,0),ROUND(E10/E6,0),1)</f>
        <v>1943</v>
      </c>
      <c r="F12" s="93">
        <f t="shared" si="0"/>
        <v>1945</v>
      </c>
      <c r="G12" s="21" t="s">
        <v>200</v>
      </c>
    </row>
    <row r="13" spans="2:8" x14ac:dyDescent="0.2">
      <c r="B13" s="2">
        <v>8</v>
      </c>
      <c r="C13" s="2" t="s">
        <v>187</v>
      </c>
      <c r="D13" s="63">
        <f>ROUND(D6/1460,0)</f>
        <v>44</v>
      </c>
      <c r="E13" s="102">
        <f>IF(E10&gt;E6,ROUND(E6/1460,0),ROUND(E10/1460,0))</f>
        <v>44</v>
      </c>
      <c r="F13" s="93">
        <f t="shared" si="0"/>
        <v>88</v>
      </c>
      <c r="G13" s="21" t="s">
        <v>200</v>
      </c>
    </row>
    <row r="14" spans="2:8" x14ac:dyDescent="0.2">
      <c r="B14" s="2">
        <v>9</v>
      </c>
      <c r="C14" s="5" t="s">
        <v>188</v>
      </c>
      <c r="D14" s="64">
        <f>ROUND(((D6/1460)*0.00002)*1000,1)</f>
        <v>0.9</v>
      </c>
      <c r="E14" s="103">
        <f>ROUND(((E6/1460)*0.00002)*1000,1)</f>
        <v>0.9</v>
      </c>
      <c r="F14" s="106"/>
      <c r="G14" s="107"/>
      <c r="H14" s="88"/>
    </row>
    <row r="15" spans="2:8" x14ac:dyDescent="0.2">
      <c r="B15" s="2">
        <v>10</v>
      </c>
      <c r="C15" s="6" t="s">
        <v>189</v>
      </c>
      <c r="D15" s="126">
        <v>1</v>
      </c>
      <c r="E15" s="122">
        <v>1</v>
      </c>
      <c r="F15" s="108"/>
      <c r="G15" s="109"/>
    </row>
    <row r="16" spans="2:8" x14ac:dyDescent="0.2">
      <c r="B16" s="2">
        <v>11</v>
      </c>
      <c r="C16" s="7" t="s">
        <v>190</v>
      </c>
      <c r="D16" s="127">
        <f>IF(ROUND((D14*D12)/1000/D7,0),ROUND((D14*D12)/1000/D7,0),1)</f>
        <v>1</v>
      </c>
      <c r="E16" s="123">
        <f>IF(ROUND((E14*E12)/1000/E7,0),ROUND((E14*E12)/1000/E7,0),1)</f>
        <v>1</v>
      </c>
      <c r="F16" s="110"/>
      <c r="G16" s="111"/>
    </row>
    <row r="17" spans="2:8" ht="26" x14ac:dyDescent="0.2">
      <c r="B17" s="2">
        <v>12</v>
      </c>
      <c r="C17" s="8" t="s">
        <v>191</v>
      </c>
      <c r="D17" s="128">
        <f>IF(ROUND((D15*D12)/1000,0),ROUND((D15*D12)/1000,0),1)</f>
        <v>1</v>
      </c>
      <c r="E17" s="124">
        <f>IF(ROUND((E15*E12)/1000,0),ROUND((E15*E12)/1000,0),1)</f>
        <v>2</v>
      </c>
      <c r="F17" s="112"/>
      <c r="G17" s="113"/>
    </row>
    <row r="18" spans="2:8" x14ac:dyDescent="0.2">
      <c r="B18" s="9">
        <v>13</v>
      </c>
      <c r="C18" s="9" t="s">
        <v>192</v>
      </c>
      <c r="D18" s="129">
        <f>IF(D16+D17,D16+D17,1)</f>
        <v>2</v>
      </c>
      <c r="E18" s="125">
        <f>IF(E16+E17,E16+E17,1)</f>
        <v>3</v>
      </c>
      <c r="F18" s="114"/>
      <c r="G18" s="115"/>
    </row>
    <row r="19" spans="2:8" x14ac:dyDescent="0.2">
      <c r="B19" s="139" t="s">
        <v>193</v>
      </c>
      <c r="C19" s="137"/>
      <c r="D19" s="16"/>
      <c r="E19" s="96"/>
      <c r="F19" s="137"/>
      <c r="G19" s="138"/>
    </row>
    <row r="20" spans="2:8" x14ac:dyDescent="0.2">
      <c r="B20" s="20">
        <v>14</v>
      </c>
      <c r="C20" s="20" t="s">
        <v>194</v>
      </c>
      <c r="D20" s="116">
        <f>((ROUND((D6/(D14+D15))*8/1000,1)))</f>
        <v>270.5</v>
      </c>
      <c r="E20" s="117">
        <f>((ROUND((E6/(E14+E15))*8/1000,1)))</f>
        <v>270.5</v>
      </c>
      <c r="F20" s="118"/>
      <c r="G20" s="105" t="s">
        <v>1</v>
      </c>
    </row>
    <row r="21" spans="2:8" x14ac:dyDescent="0.2">
      <c r="B21" s="2">
        <v>15</v>
      </c>
      <c r="C21" s="2" t="s">
        <v>195</v>
      </c>
      <c r="D21" s="119">
        <f>ROUND(D20/8,1)</f>
        <v>33.799999999999997</v>
      </c>
      <c r="E21" s="120">
        <f>ROUND(E20/8,1)</f>
        <v>33.799999999999997</v>
      </c>
      <c r="F21" s="121"/>
      <c r="G21" s="105" t="s">
        <v>2</v>
      </c>
    </row>
    <row r="22" spans="2:8" x14ac:dyDescent="0.2">
      <c r="B22" s="2">
        <v>16</v>
      </c>
      <c r="C22" s="2" t="s">
        <v>196</v>
      </c>
      <c r="D22" s="87">
        <f>ROUND(((D11*8/672))/1000/1000,3)</f>
        <v>2E-3</v>
      </c>
      <c r="E22" s="104">
        <f>ROUND(((E11*8/672))/1000/1000,3)</f>
        <v>1.5089999999999999</v>
      </c>
      <c r="F22" s="131">
        <f>E22+D22</f>
        <v>1.5109999999999999</v>
      </c>
      <c r="G22" s="11" t="s">
        <v>173</v>
      </c>
      <c r="H22" s="2" t="s">
        <v>174</v>
      </c>
    </row>
    <row r="23" spans="2:8" x14ac:dyDescent="0.2">
      <c r="B23" s="2">
        <v>17</v>
      </c>
      <c r="C23" s="2" t="s">
        <v>197</v>
      </c>
      <c r="D23" s="87">
        <f>ROUND(((D11*8/1538))/1000/1000,3)</f>
        <v>1E-3</v>
      </c>
      <c r="E23" s="104">
        <f>ROUND(((E11*8/1538))/1000/1000,3)</f>
        <v>0.65900000000000003</v>
      </c>
      <c r="F23" s="94">
        <f>E23+D23</f>
        <v>0.66</v>
      </c>
      <c r="G23" s="11" t="s">
        <v>173</v>
      </c>
      <c r="H23" s="130">
        <f>ROUND(AVERAGE(F22:F23),3)</f>
        <v>1.0860000000000001</v>
      </c>
    </row>
    <row r="24" spans="2:8" x14ac:dyDescent="0.2">
      <c r="B24" s="2">
        <v>18</v>
      </c>
      <c r="C24" s="2" t="s">
        <v>198</v>
      </c>
      <c r="D24" s="102">
        <f>ROUND(D10*8/1000/1000,1)</f>
        <v>1</v>
      </c>
      <c r="E24" s="102">
        <f>ROUND(E10*8/1000/1000,1)</f>
        <v>998.6</v>
      </c>
      <c r="F24" s="95">
        <f>ROUND(F10*8/1000/1000,1)</f>
        <v>999.6</v>
      </c>
      <c r="G24" s="21" t="s">
        <v>1</v>
      </c>
      <c r="H24" s="19"/>
    </row>
    <row r="25" spans="2:8" x14ac:dyDescent="0.2">
      <c r="B25" s="2">
        <v>19</v>
      </c>
      <c r="C25" s="2" t="s">
        <v>199</v>
      </c>
      <c r="D25" s="102">
        <f>ROUND(D10/1000/1000,1)</f>
        <v>0.1</v>
      </c>
      <c r="E25" s="102">
        <f>ROUND(E10/1000/1000,1)</f>
        <v>124.8</v>
      </c>
      <c r="F25" s="133">
        <f>ROUND(F10/1000/1000,1)</f>
        <v>125</v>
      </c>
      <c r="G25" s="21" t="s">
        <v>2</v>
      </c>
      <c r="H25" s="19"/>
    </row>
  </sheetData>
  <mergeCells count="4">
    <mergeCell ref="F5:G5"/>
    <mergeCell ref="F19:G19"/>
    <mergeCell ref="B19:C19"/>
    <mergeCell ref="B5:C5"/>
  </mergeCells>
  <phoneticPr fontI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showGridLines="0" showRowColHeaders="0" tabSelected="1" topLeftCell="A31" zoomScale="157" zoomScaleNormal="157" zoomScalePageLayoutView="157" workbookViewId="0">
      <selection activeCell="A55" sqref="A55"/>
    </sheetView>
  </sheetViews>
  <sheetFormatPr baseColWidth="10" defaultRowHeight="15" x14ac:dyDescent="0.2"/>
  <sheetData>
    <row r="1" spans="1:3" x14ac:dyDescent="0.2">
      <c r="A1" t="s">
        <v>218</v>
      </c>
      <c r="B1" t="s">
        <v>217</v>
      </c>
      <c r="C1" t="s">
        <v>219</v>
      </c>
    </row>
    <row r="2" spans="1:3" x14ac:dyDescent="0.2">
      <c r="A2">
        <v>0.5</v>
      </c>
      <c r="B2">
        <v>1</v>
      </c>
      <c r="C2">
        <v>2E-3</v>
      </c>
    </row>
    <row r="3" spans="1:3" x14ac:dyDescent="0.2">
      <c r="A3">
        <v>5.2</v>
      </c>
      <c r="B3">
        <v>10</v>
      </c>
      <c r="C3">
        <v>4.4999999999999998E-2</v>
      </c>
    </row>
    <row r="4" spans="1:3" x14ac:dyDescent="0.2">
      <c r="A4">
        <v>52.1</v>
      </c>
      <c r="B4">
        <v>100</v>
      </c>
      <c r="C4">
        <v>0.43</v>
      </c>
    </row>
    <row r="5" spans="1:3" x14ac:dyDescent="0.2">
      <c r="A5">
        <v>104.1</v>
      </c>
      <c r="B5">
        <v>200</v>
      </c>
      <c r="C5">
        <v>0.9</v>
      </c>
    </row>
    <row r="6" spans="1:3" x14ac:dyDescent="0.2">
      <c r="A6">
        <v>125.1</v>
      </c>
      <c r="B6">
        <v>240</v>
      </c>
      <c r="C6">
        <v>1.1000000000000001</v>
      </c>
    </row>
    <row r="7" spans="1:3" x14ac:dyDescent="0.2">
      <c r="A7">
        <v>208.3</v>
      </c>
      <c r="B7">
        <v>400</v>
      </c>
      <c r="C7">
        <v>1.8</v>
      </c>
    </row>
    <row r="23" spans="1:3" x14ac:dyDescent="0.2">
      <c r="A23" t="s">
        <v>220</v>
      </c>
    </row>
    <row r="24" spans="1:3" x14ac:dyDescent="0.2">
      <c r="A24" t="s">
        <v>218</v>
      </c>
      <c r="B24" t="s">
        <v>217</v>
      </c>
      <c r="C24" t="s">
        <v>219</v>
      </c>
    </row>
    <row r="25" spans="1:3" x14ac:dyDescent="0.2">
      <c r="A25">
        <v>3.2</v>
      </c>
      <c r="B25">
        <v>1</v>
      </c>
      <c r="C25">
        <v>2.8000000000000001E-2</v>
      </c>
    </row>
    <row r="26" spans="1:3" x14ac:dyDescent="0.2">
      <c r="A26">
        <v>31.6</v>
      </c>
      <c r="B26">
        <v>10</v>
      </c>
      <c r="C26">
        <v>0.38200000000000001</v>
      </c>
    </row>
    <row r="27" spans="1:3" x14ac:dyDescent="0.2">
      <c r="A27">
        <v>123.3</v>
      </c>
      <c r="B27">
        <v>39</v>
      </c>
      <c r="C27">
        <v>1.071</v>
      </c>
    </row>
    <row r="28" spans="1:3" x14ac:dyDescent="0.2">
      <c r="A28">
        <v>316.2</v>
      </c>
      <c r="B28">
        <v>100</v>
      </c>
      <c r="C28">
        <v>2.746</v>
      </c>
    </row>
    <row r="46" spans="1:3" x14ac:dyDescent="0.2">
      <c r="A46" t="s">
        <v>221</v>
      </c>
    </row>
    <row r="47" spans="1:3" x14ac:dyDescent="0.2">
      <c r="A47" t="s">
        <v>218</v>
      </c>
      <c r="B47" t="s">
        <v>217</v>
      </c>
      <c r="C47" t="s">
        <v>219</v>
      </c>
    </row>
    <row r="48" spans="1:3" x14ac:dyDescent="0.2">
      <c r="A48">
        <v>6.8</v>
      </c>
      <c r="B48">
        <v>1</v>
      </c>
      <c r="C48">
        <v>5.8999999999999997E-2</v>
      </c>
    </row>
    <row r="49" spans="1:3" x14ac:dyDescent="0.2">
      <c r="A49">
        <v>67.599999999999994</v>
      </c>
      <c r="B49">
        <v>10</v>
      </c>
      <c r="C49">
        <v>0.58699999999999997</v>
      </c>
    </row>
    <row r="50" spans="1:3" x14ac:dyDescent="0.2">
      <c r="A50">
        <v>121.7</v>
      </c>
      <c r="B50">
        <v>18</v>
      </c>
      <c r="C50">
        <v>1.0569999999999999</v>
      </c>
    </row>
    <row r="51" spans="1:3" x14ac:dyDescent="0.2">
      <c r="A51">
        <v>676</v>
      </c>
      <c r="B51">
        <v>100</v>
      </c>
      <c r="C51">
        <v>5.87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view="pageBreakPreview" topLeftCell="B9" zoomScale="112" zoomScaleNormal="112" zoomScaleSheetLayoutView="85" zoomScalePageLayoutView="112" workbookViewId="0">
      <selection activeCell="C34" sqref="C34"/>
    </sheetView>
  </sheetViews>
  <sheetFormatPr baseColWidth="10" defaultColWidth="8.83203125" defaultRowHeight="14" x14ac:dyDescent="0.2"/>
  <cols>
    <col min="1" max="1" width="3.83203125" style="23" customWidth="1"/>
    <col min="2" max="2" width="3.5" style="23" bestFit="1" customWidth="1"/>
    <col min="3" max="4" width="13.6640625" style="23" bestFit="1" customWidth="1"/>
    <col min="5" max="5" width="13.1640625" style="23" bestFit="1" customWidth="1"/>
    <col min="6" max="6" width="27.83203125" style="23" bestFit="1" customWidth="1"/>
    <col min="7" max="8" width="3" style="23" customWidth="1"/>
    <col min="9" max="9" width="9.5" style="23" bestFit="1" customWidth="1"/>
    <col min="10" max="10" width="8.83203125" style="23"/>
    <col min="11" max="11" width="12" style="23" customWidth="1"/>
    <col min="12" max="12" width="9" style="23" customWidth="1"/>
    <col min="13" max="13" width="8.5" style="23" bestFit="1" customWidth="1"/>
    <col min="14" max="16" width="8.83203125" style="23"/>
    <col min="17" max="17" width="17.6640625" style="23" bestFit="1" customWidth="1"/>
    <col min="18" max="255" width="8.83203125" style="23"/>
    <col min="256" max="256" width="3.83203125" style="23" customWidth="1"/>
    <col min="257" max="257" width="3.5" style="23" bestFit="1" customWidth="1"/>
    <col min="258" max="259" width="13.6640625" style="23" bestFit="1" customWidth="1"/>
    <col min="260" max="260" width="13.1640625" style="23" bestFit="1" customWidth="1"/>
    <col min="261" max="261" width="27.83203125" style="23" bestFit="1" customWidth="1"/>
    <col min="262" max="263" width="3" style="23" customWidth="1"/>
    <col min="264" max="264" width="8.83203125" style="23"/>
    <col min="265" max="265" width="9.5" style="23" bestFit="1" customWidth="1"/>
    <col min="266" max="266" width="8.83203125" style="23"/>
    <col min="267" max="267" width="12" style="23" customWidth="1"/>
    <col min="268" max="268" width="9" style="23" customWidth="1"/>
    <col min="269" max="269" width="8.5" style="23" bestFit="1" customWidth="1"/>
    <col min="270" max="272" width="8.83203125" style="23"/>
    <col min="273" max="273" width="17.6640625" style="23" bestFit="1" customWidth="1"/>
    <col min="274" max="511" width="8.83203125" style="23"/>
    <col min="512" max="512" width="3.83203125" style="23" customWidth="1"/>
    <col min="513" max="513" width="3.5" style="23" bestFit="1" customWidth="1"/>
    <col min="514" max="515" width="13.6640625" style="23" bestFit="1" customWidth="1"/>
    <col min="516" max="516" width="13.1640625" style="23" bestFit="1" customWidth="1"/>
    <col min="517" max="517" width="27.83203125" style="23" bestFit="1" customWidth="1"/>
    <col min="518" max="519" width="3" style="23" customWidth="1"/>
    <col min="520" max="520" width="8.83203125" style="23"/>
    <col min="521" max="521" width="9.5" style="23" bestFit="1" customWidth="1"/>
    <col min="522" max="522" width="8.83203125" style="23"/>
    <col min="523" max="523" width="12" style="23" customWidth="1"/>
    <col min="524" max="524" width="9" style="23" customWidth="1"/>
    <col min="525" max="525" width="8.5" style="23" bestFit="1" customWidth="1"/>
    <col min="526" max="528" width="8.83203125" style="23"/>
    <col min="529" max="529" width="17.6640625" style="23" bestFit="1" customWidth="1"/>
    <col min="530" max="767" width="8.83203125" style="23"/>
    <col min="768" max="768" width="3.83203125" style="23" customWidth="1"/>
    <col min="769" max="769" width="3.5" style="23" bestFit="1" customWidth="1"/>
    <col min="770" max="771" width="13.6640625" style="23" bestFit="1" customWidth="1"/>
    <col min="772" max="772" width="13.1640625" style="23" bestFit="1" customWidth="1"/>
    <col min="773" max="773" width="27.83203125" style="23" bestFit="1" customWidth="1"/>
    <col min="774" max="775" width="3" style="23" customWidth="1"/>
    <col min="776" max="776" width="8.83203125" style="23"/>
    <col min="777" max="777" width="9.5" style="23" bestFit="1" customWidth="1"/>
    <col min="778" max="778" width="8.83203125" style="23"/>
    <col min="779" max="779" width="12" style="23" customWidth="1"/>
    <col min="780" max="780" width="9" style="23" customWidth="1"/>
    <col min="781" max="781" width="8.5" style="23" bestFit="1" customWidth="1"/>
    <col min="782" max="784" width="8.83203125" style="23"/>
    <col min="785" max="785" width="17.6640625" style="23" bestFit="1" customWidth="1"/>
    <col min="786" max="1023" width="8.83203125" style="23"/>
    <col min="1024" max="1024" width="3.83203125" style="23" customWidth="1"/>
    <col min="1025" max="1025" width="3.5" style="23" bestFit="1" customWidth="1"/>
    <col min="1026" max="1027" width="13.6640625" style="23" bestFit="1" customWidth="1"/>
    <col min="1028" max="1028" width="13.1640625" style="23" bestFit="1" customWidth="1"/>
    <col min="1029" max="1029" width="27.83203125" style="23" bestFit="1" customWidth="1"/>
    <col min="1030" max="1031" width="3" style="23" customWidth="1"/>
    <col min="1032" max="1032" width="8.83203125" style="23"/>
    <col min="1033" max="1033" width="9.5" style="23" bestFit="1" customWidth="1"/>
    <col min="1034" max="1034" width="8.83203125" style="23"/>
    <col min="1035" max="1035" width="12" style="23" customWidth="1"/>
    <col min="1036" max="1036" width="9" style="23" customWidth="1"/>
    <col min="1037" max="1037" width="8.5" style="23" bestFit="1" customWidth="1"/>
    <col min="1038" max="1040" width="8.83203125" style="23"/>
    <col min="1041" max="1041" width="17.6640625" style="23" bestFit="1" customWidth="1"/>
    <col min="1042" max="1279" width="8.83203125" style="23"/>
    <col min="1280" max="1280" width="3.83203125" style="23" customWidth="1"/>
    <col min="1281" max="1281" width="3.5" style="23" bestFit="1" customWidth="1"/>
    <col min="1282" max="1283" width="13.6640625" style="23" bestFit="1" customWidth="1"/>
    <col min="1284" max="1284" width="13.1640625" style="23" bestFit="1" customWidth="1"/>
    <col min="1285" max="1285" width="27.83203125" style="23" bestFit="1" customWidth="1"/>
    <col min="1286" max="1287" width="3" style="23" customWidth="1"/>
    <col min="1288" max="1288" width="8.83203125" style="23"/>
    <col min="1289" max="1289" width="9.5" style="23" bestFit="1" customWidth="1"/>
    <col min="1290" max="1290" width="8.83203125" style="23"/>
    <col min="1291" max="1291" width="12" style="23" customWidth="1"/>
    <col min="1292" max="1292" width="9" style="23" customWidth="1"/>
    <col min="1293" max="1293" width="8.5" style="23" bestFit="1" customWidth="1"/>
    <col min="1294" max="1296" width="8.83203125" style="23"/>
    <col min="1297" max="1297" width="17.6640625" style="23" bestFit="1" customWidth="1"/>
    <col min="1298" max="1535" width="8.83203125" style="23"/>
    <col min="1536" max="1536" width="3.83203125" style="23" customWidth="1"/>
    <col min="1537" max="1537" width="3.5" style="23" bestFit="1" customWidth="1"/>
    <col min="1538" max="1539" width="13.6640625" style="23" bestFit="1" customWidth="1"/>
    <col min="1540" max="1540" width="13.1640625" style="23" bestFit="1" customWidth="1"/>
    <col min="1541" max="1541" width="27.83203125" style="23" bestFit="1" customWidth="1"/>
    <col min="1542" max="1543" width="3" style="23" customWidth="1"/>
    <col min="1544" max="1544" width="8.83203125" style="23"/>
    <col min="1545" max="1545" width="9.5" style="23" bestFit="1" customWidth="1"/>
    <col min="1546" max="1546" width="8.83203125" style="23"/>
    <col min="1547" max="1547" width="12" style="23" customWidth="1"/>
    <col min="1548" max="1548" width="9" style="23" customWidth="1"/>
    <col min="1549" max="1549" width="8.5" style="23" bestFit="1" customWidth="1"/>
    <col min="1550" max="1552" width="8.83203125" style="23"/>
    <col min="1553" max="1553" width="17.6640625" style="23" bestFit="1" customWidth="1"/>
    <col min="1554" max="1791" width="8.83203125" style="23"/>
    <col min="1792" max="1792" width="3.83203125" style="23" customWidth="1"/>
    <col min="1793" max="1793" width="3.5" style="23" bestFit="1" customWidth="1"/>
    <col min="1794" max="1795" width="13.6640625" style="23" bestFit="1" customWidth="1"/>
    <col min="1796" max="1796" width="13.1640625" style="23" bestFit="1" customWidth="1"/>
    <col min="1797" max="1797" width="27.83203125" style="23" bestFit="1" customWidth="1"/>
    <col min="1798" max="1799" width="3" style="23" customWidth="1"/>
    <col min="1800" max="1800" width="8.83203125" style="23"/>
    <col min="1801" max="1801" width="9.5" style="23" bestFit="1" customWidth="1"/>
    <col min="1802" max="1802" width="8.83203125" style="23"/>
    <col min="1803" max="1803" width="12" style="23" customWidth="1"/>
    <col min="1804" max="1804" width="9" style="23" customWidth="1"/>
    <col min="1805" max="1805" width="8.5" style="23" bestFit="1" customWidth="1"/>
    <col min="1806" max="1808" width="8.83203125" style="23"/>
    <col min="1809" max="1809" width="17.6640625" style="23" bestFit="1" customWidth="1"/>
    <col min="1810" max="2047" width="8.83203125" style="23"/>
    <col min="2048" max="2048" width="3.83203125" style="23" customWidth="1"/>
    <col min="2049" max="2049" width="3.5" style="23" bestFit="1" customWidth="1"/>
    <col min="2050" max="2051" width="13.6640625" style="23" bestFit="1" customWidth="1"/>
    <col min="2052" max="2052" width="13.1640625" style="23" bestFit="1" customWidth="1"/>
    <col min="2053" max="2053" width="27.83203125" style="23" bestFit="1" customWidth="1"/>
    <col min="2054" max="2055" width="3" style="23" customWidth="1"/>
    <col min="2056" max="2056" width="8.83203125" style="23"/>
    <col min="2057" max="2057" width="9.5" style="23" bestFit="1" customWidth="1"/>
    <col min="2058" max="2058" width="8.83203125" style="23"/>
    <col min="2059" max="2059" width="12" style="23" customWidth="1"/>
    <col min="2060" max="2060" width="9" style="23" customWidth="1"/>
    <col min="2061" max="2061" width="8.5" style="23" bestFit="1" customWidth="1"/>
    <col min="2062" max="2064" width="8.83203125" style="23"/>
    <col min="2065" max="2065" width="17.6640625" style="23" bestFit="1" customWidth="1"/>
    <col min="2066" max="2303" width="8.83203125" style="23"/>
    <col min="2304" max="2304" width="3.83203125" style="23" customWidth="1"/>
    <col min="2305" max="2305" width="3.5" style="23" bestFit="1" customWidth="1"/>
    <col min="2306" max="2307" width="13.6640625" style="23" bestFit="1" customWidth="1"/>
    <col min="2308" max="2308" width="13.1640625" style="23" bestFit="1" customWidth="1"/>
    <col min="2309" max="2309" width="27.83203125" style="23" bestFit="1" customWidth="1"/>
    <col min="2310" max="2311" width="3" style="23" customWidth="1"/>
    <col min="2312" max="2312" width="8.83203125" style="23"/>
    <col min="2313" max="2313" width="9.5" style="23" bestFit="1" customWidth="1"/>
    <col min="2314" max="2314" width="8.83203125" style="23"/>
    <col min="2315" max="2315" width="12" style="23" customWidth="1"/>
    <col min="2316" max="2316" width="9" style="23" customWidth="1"/>
    <col min="2317" max="2317" width="8.5" style="23" bestFit="1" customWidth="1"/>
    <col min="2318" max="2320" width="8.83203125" style="23"/>
    <col min="2321" max="2321" width="17.6640625" style="23" bestFit="1" customWidth="1"/>
    <col min="2322" max="2559" width="8.83203125" style="23"/>
    <col min="2560" max="2560" width="3.83203125" style="23" customWidth="1"/>
    <col min="2561" max="2561" width="3.5" style="23" bestFit="1" customWidth="1"/>
    <col min="2562" max="2563" width="13.6640625" style="23" bestFit="1" customWidth="1"/>
    <col min="2564" max="2564" width="13.1640625" style="23" bestFit="1" customWidth="1"/>
    <col min="2565" max="2565" width="27.83203125" style="23" bestFit="1" customWidth="1"/>
    <col min="2566" max="2567" width="3" style="23" customWidth="1"/>
    <col min="2568" max="2568" width="8.83203125" style="23"/>
    <col min="2569" max="2569" width="9.5" style="23" bestFit="1" customWidth="1"/>
    <col min="2570" max="2570" width="8.83203125" style="23"/>
    <col min="2571" max="2571" width="12" style="23" customWidth="1"/>
    <col min="2572" max="2572" width="9" style="23" customWidth="1"/>
    <col min="2573" max="2573" width="8.5" style="23" bestFit="1" customWidth="1"/>
    <col min="2574" max="2576" width="8.83203125" style="23"/>
    <col min="2577" max="2577" width="17.6640625" style="23" bestFit="1" customWidth="1"/>
    <col min="2578" max="2815" width="8.83203125" style="23"/>
    <col min="2816" max="2816" width="3.83203125" style="23" customWidth="1"/>
    <col min="2817" max="2817" width="3.5" style="23" bestFit="1" customWidth="1"/>
    <col min="2818" max="2819" width="13.6640625" style="23" bestFit="1" customWidth="1"/>
    <col min="2820" max="2820" width="13.1640625" style="23" bestFit="1" customWidth="1"/>
    <col min="2821" max="2821" width="27.83203125" style="23" bestFit="1" customWidth="1"/>
    <col min="2822" max="2823" width="3" style="23" customWidth="1"/>
    <col min="2824" max="2824" width="8.83203125" style="23"/>
    <col min="2825" max="2825" width="9.5" style="23" bestFit="1" customWidth="1"/>
    <col min="2826" max="2826" width="8.83203125" style="23"/>
    <col min="2827" max="2827" width="12" style="23" customWidth="1"/>
    <col min="2828" max="2828" width="9" style="23" customWidth="1"/>
    <col min="2829" max="2829" width="8.5" style="23" bestFit="1" customWidth="1"/>
    <col min="2830" max="2832" width="8.83203125" style="23"/>
    <col min="2833" max="2833" width="17.6640625" style="23" bestFit="1" customWidth="1"/>
    <col min="2834" max="3071" width="8.83203125" style="23"/>
    <col min="3072" max="3072" width="3.83203125" style="23" customWidth="1"/>
    <col min="3073" max="3073" width="3.5" style="23" bestFit="1" customWidth="1"/>
    <col min="3074" max="3075" width="13.6640625" style="23" bestFit="1" customWidth="1"/>
    <col min="3076" max="3076" width="13.1640625" style="23" bestFit="1" customWidth="1"/>
    <col min="3077" max="3077" width="27.83203125" style="23" bestFit="1" customWidth="1"/>
    <col min="3078" max="3079" width="3" style="23" customWidth="1"/>
    <col min="3080" max="3080" width="8.83203125" style="23"/>
    <col min="3081" max="3081" width="9.5" style="23" bestFit="1" customWidth="1"/>
    <col min="3082" max="3082" width="8.83203125" style="23"/>
    <col min="3083" max="3083" width="12" style="23" customWidth="1"/>
    <col min="3084" max="3084" width="9" style="23" customWidth="1"/>
    <col min="3085" max="3085" width="8.5" style="23" bestFit="1" customWidth="1"/>
    <col min="3086" max="3088" width="8.83203125" style="23"/>
    <col min="3089" max="3089" width="17.6640625" style="23" bestFit="1" customWidth="1"/>
    <col min="3090" max="3327" width="8.83203125" style="23"/>
    <col min="3328" max="3328" width="3.83203125" style="23" customWidth="1"/>
    <col min="3329" max="3329" width="3.5" style="23" bestFit="1" customWidth="1"/>
    <col min="3330" max="3331" width="13.6640625" style="23" bestFit="1" customWidth="1"/>
    <col min="3332" max="3332" width="13.1640625" style="23" bestFit="1" customWidth="1"/>
    <col min="3333" max="3333" width="27.83203125" style="23" bestFit="1" customWidth="1"/>
    <col min="3334" max="3335" width="3" style="23" customWidth="1"/>
    <col min="3336" max="3336" width="8.83203125" style="23"/>
    <col min="3337" max="3337" width="9.5" style="23" bestFit="1" customWidth="1"/>
    <col min="3338" max="3338" width="8.83203125" style="23"/>
    <col min="3339" max="3339" width="12" style="23" customWidth="1"/>
    <col min="3340" max="3340" width="9" style="23" customWidth="1"/>
    <col min="3341" max="3341" width="8.5" style="23" bestFit="1" customWidth="1"/>
    <col min="3342" max="3344" width="8.83203125" style="23"/>
    <col min="3345" max="3345" width="17.6640625" style="23" bestFit="1" customWidth="1"/>
    <col min="3346" max="3583" width="8.83203125" style="23"/>
    <col min="3584" max="3584" width="3.83203125" style="23" customWidth="1"/>
    <col min="3585" max="3585" width="3.5" style="23" bestFit="1" customWidth="1"/>
    <col min="3586" max="3587" width="13.6640625" style="23" bestFit="1" customWidth="1"/>
    <col min="3588" max="3588" width="13.1640625" style="23" bestFit="1" customWidth="1"/>
    <col min="3589" max="3589" width="27.83203125" style="23" bestFit="1" customWidth="1"/>
    <col min="3590" max="3591" width="3" style="23" customWidth="1"/>
    <col min="3592" max="3592" width="8.83203125" style="23"/>
    <col min="3593" max="3593" width="9.5" style="23" bestFit="1" customWidth="1"/>
    <col min="3594" max="3594" width="8.83203125" style="23"/>
    <col min="3595" max="3595" width="12" style="23" customWidth="1"/>
    <col min="3596" max="3596" width="9" style="23" customWidth="1"/>
    <col min="3597" max="3597" width="8.5" style="23" bestFit="1" customWidth="1"/>
    <col min="3598" max="3600" width="8.83203125" style="23"/>
    <col min="3601" max="3601" width="17.6640625" style="23" bestFit="1" customWidth="1"/>
    <col min="3602" max="3839" width="8.83203125" style="23"/>
    <col min="3840" max="3840" width="3.83203125" style="23" customWidth="1"/>
    <col min="3841" max="3841" width="3.5" style="23" bestFit="1" customWidth="1"/>
    <col min="3842" max="3843" width="13.6640625" style="23" bestFit="1" customWidth="1"/>
    <col min="3844" max="3844" width="13.1640625" style="23" bestFit="1" customWidth="1"/>
    <col min="3845" max="3845" width="27.83203125" style="23" bestFit="1" customWidth="1"/>
    <col min="3846" max="3847" width="3" style="23" customWidth="1"/>
    <col min="3848" max="3848" width="8.83203125" style="23"/>
    <col min="3849" max="3849" width="9.5" style="23" bestFit="1" customWidth="1"/>
    <col min="3850" max="3850" width="8.83203125" style="23"/>
    <col min="3851" max="3851" width="12" style="23" customWidth="1"/>
    <col min="3852" max="3852" width="9" style="23" customWidth="1"/>
    <col min="3853" max="3853" width="8.5" style="23" bestFit="1" customWidth="1"/>
    <col min="3854" max="3856" width="8.83203125" style="23"/>
    <col min="3857" max="3857" width="17.6640625" style="23" bestFit="1" customWidth="1"/>
    <col min="3858" max="4095" width="8.83203125" style="23"/>
    <col min="4096" max="4096" width="3.83203125" style="23" customWidth="1"/>
    <col min="4097" max="4097" width="3.5" style="23" bestFit="1" customWidth="1"/>
    <col min="4098" max="4099" width="13.6640625" style="23" bestFit="1" customWidth="1"/>
    <col min="4100" max="4100" width="13.1640625" style="23" bestFit="1" customWidth="1"/>
    <col min="4101" max="4101" width="27.83203125" style="23" bestFit="1" customWidth="1"/>
    <col min="4102" max="4103" width="3" style="23" customWidth="1"/>
    <col min="4104" max="4104" width="8.83203125" style="23"/>
    <col min="4105" max="4105" width="9.5" style="23" bestFit="1" customWidth="1"/>
    <col min="4106" max="4106" width="8.83203125" style="23"/>
    <col min="4107" max="4107" width="12" style="23" customWidth="1"/>
    <col min="4108" max="4108" width="9" style="23" customWidth="1"/>
    <col min="4109" max="4109" width="8.5" style="23" bestFit="1" customWidth="1"/>
    <col min="4110" max="4112" width="8.83203125" style="23"/>
    <col min="4113" max="4113" width="17.6640625" style="23" bestFit="1" customWidth="1"/>
    <col min="4114" max="4351" width="8.83203125" style="23"/>
    <col min="4352" max="4352" width="3.83203125" style="23" customWidth="1"/>
    <col min="4353" max="4353" width="3.5" style="23" bestFit="1" customWidth="1"/>
    <col min="4354" max="4355" width="13.6640625" style="23" bestFit="1" customWidth="1"/>
    <col min="4356" max="4356" width="13.1640625" style="23" bestFit="1" customWidth="1"/>
    <col min="4357" max="4357" width="27.83203125" style="23" bestFit="1" customWidth="1"/>
    <col min="4358" max="4359" width="3" style="23" customWidth="1"/>
    <col min="4360" max="4360" width="8.83203125" style="23"/>
    <col min="4361" max="4361" width="9.5" style="23" bestFit="1" customWidth="1"/>
    <col min="4362" max="4362" width="8.83203125" style="23"/>
    <col min="4363" max="4363" width="12" style="23" customWidth="1"/>
    <col min="4364" max="4364" width="9" style="23" customWidth="1"/>
    <col min="4365" max="4365" width="8.5" style="23" bestFit="1" customWidth="1"/>
    <col min="4366" max="4368" width="8.83203125" style="23"/>
    <col min="4369" max="4369" width="17.6640625" style="23" bestFit="1" customWidth="1"/>
    <col min="4370" max="4607" width="8.83203125" style="23"/>
    <col min="4608" max="4608" width="3.83203125" style="23" customWidth="1"/>
    <col min="4609" max="4609" width="3.5" style="23" bestFit="1" customWidth="1"/>
    <col min="4610" max="4611" width="13.6640625" style="23" bestFit="1" customWidth="1"/>
    <col min="4612" max="4612" width="13.1640625" style="23" bestFit="1" customWidth="1"/>
    <col min="4613" max="4613" width="27.83203125" style="23" bestFit="1" customWidth="1"/>
    <col min="4614" max="4615" width="3" style="23" customWidth="1"/>
    <col min="4616" max="4616" width="8.83203125" style="23"/>
    <col min="4617" max="4617" width="9.5" style="23" bestFit="1" customWidth="1"/>
    <col min="4618" max="4618" width="8.83203125" style="23"/>
    <col min="4619" max="4619" width="12" style="23" customWidth="1"/>
    <col min="4620" max="4620" width="9" style="23" customWidth="1"/>
    <col min="4621" max="4621" width="8.5" style="23" bestFit="1" customWidth="1"/>
    <col min="4622" max="4624" width="8.83203125" style="23"/>
    <col min="4625" max="4625" width="17.6640625" style="23" bestFit="1" customWidth="1"/>
    <col min="4626" max="4863" width="8.83203125" style="23"/>
    <col min="4864" max="4864" width="3.83203125" style="23" customWidth="1"/>
    <col min="4865" max="4865" width="3.5" style="23" bestFit="1" customWidth="1"/>
    <col min="4866" max="4867" width="13.6640625" style="23" bestFit="1" customWidth="1"/>
    <col min="4868" max="4868" width="13.1640625" style="23" bestFit="1" customWidth="1"/>
    <col min="4869" max="4869" width="27.83203125" style="23" bestFit="1" customWidth="1"/>
    <col min="4870" max="4871" width="3" style="23" customWidth="1"/>
    <col min="4872" max="4872" width="8.83203125" style="23"/>
    <col min="4873" max="4873" width="9.5" style="23" bestFit="1" customWidth="1"/>
    <col min="4874" max="4874" width="8.83203125" style="23"/>
    <col min="4875" max="4875" width="12" style="23" customWidth="1"/>
    <col min="4876" max="4876" width="9" style="23" customWidth="1"/>
    <col min="4877" max="4877" width="8.5" style="23" bestFit="1" customWidth="1"/>
    <col min="4878" max="4880" width="8.83203125" style="23"/>
    <col min="4881" max="4881" width="17.6640625" style="23" bestFit="1" customWidth="1"/>
    <col min="4882" max="5119" width="8.83203125" style="23"/>
    <col min="5120" max="5120" width="3.83203125" style="23" customWidth="1"/>
    <col min="5121" max="5121" width="3.5" style="23" bestFit="1" customWidth="1"/>
    <col min="5122" max="5123" width="13.6640625" style="23" bestFit="1" customWidth="1"/>
    <col min="5124" max="5124" width="13.1640625" style="23" bestFit="1" customWidth="1"/>
    <col min="5125" max="5125" width="27.83203125" style="23" bestFit="1" customWidth="1"/>
    <col min="5126" max="5127" width="3" style="23" customWidth="1"/>
    <col min="5128" max="5128" width="8.83203125" style="23"/>
    <col min="5129" max="5129" width="9.5" style="23" bestFit="1" customWidth="1"/>
    <col min="5130" max="5130" width="8.83203125" style="23"/>
    <col min="5131" max="5131" width="12" style="23" customWidth="1"/>
    <col min="5132" max="5132" width="9" style="23" customWidth="1"/>
    <col min="5133" max="5133" width="8.5" style="23" bestFit="1" customWidth="1"/>
    <col min="5134" max="5136" width="8.83203125" style="23"/>
    <col min="5137" max="5137" width="17.6640625" style="23" bestFit="1" customWidth="1"/>
    <col min="5138" max="5375" width="8.83203125" style="23"/>
    <col min="5376" max="5376" width="3.83203125" style="23" customWidth="1"/>
    <col min="5377" max="5377" width="3.5" style="23" bestFit="1" customWidth="1"/>
    <col min="5378" max="5379" width="13.6640625" style="23" bestFit="1" customWidth="1"/>
    <col min="5380" max="5380" width="13.1640625" style="23" bestFit="1" customWidth="1"/>
    <col min="5381" max="5381" width="27.83203125" style="23" bestFit="1" customWidth="1"/>
    <col min="5382" max="5383" width="3" style="23" customWidth="1"/>
    <col min="5384" max="5384" width="8.83203125" style="23"/>
    <col min="5385" max="5385" width="9.5" style="23" bestFit="1" customWidth="1"/>
    <col min="5386" max="5386" width="8.83203125" style="23"/>
    <col min="5387" max="5387" width="12" style="23" customWidth="1"/>
    <col min="5388" max="5388" width="9" style="23" customWidth="1"/>
    <col min="5389" max="5389" width="8.5" style="23" bestFit="1" customWidth="1"/>
    <col min="5390" max="5392" width="8.83203125" style="23"/>
    <col min="5393" max="5393" width="17.6640625" style="23" bestFit="1" customWidth="1"/>
    <col min="5394" max="5631" width="8.83203125" style="23"/>
    <col min="5632" max="5632" width="3.83203125" style="23" customWidth="1"/>
    <col min="5633" max="5633" width="3.5" style="23" bestFit="1" customWidth="1"/>
    <col min="5634" max="5635" width="13.6640625" style="23" bestFit="1" customWidth="1"/>
    <col min="5636" max="5636" width="13.1640625" style="23" bestFit="1" customWidth="1"/>
    <col min="5637" max="5637" width="27.83203125" style="23" bestFit="1" customWidth="1"/>
    <col min="5638" max="5639" width="3" style="23" customWidth="1"/>
    <col min="5640" max="5640" width="8.83203125" style="23"/>
    <col min="5641" max="5641" width="9.5" style="23" bestFit="1" customWidth="1"/>
    <col min="5642" max="5642" width="8.83203125" style="23"/>
    <col min="5643" max="5643" width="12" style="23" customWidth="1"/>
    <col min="5644" max="5644" width="9" style="23" customWidth="1"/>
    <col min="5645" max="5645" width="8.5" style="23" bestFit="1" customWidth="1"/>
    <col min="5646" max="5648" width="8.83203125" style="23"/>
    <col min="5649" max="5649" width="17.6640625" style="23" bestFit="1" customWidth="1"/>
    <col min="5650" max="5887" width="8.83203125" style="23"/>
    <col min="5888" max="5888" width="3.83203125" style="23" customWidth="1"/>
    <col min="5889" max="5889" width="3.5" style="23" bestFit="1" customWidth="1"/>
    <col min="5890" max="5891" width="13.6640625" style="23" bestFit="1" customWidth="1"/>
    <col min="5892" max="5892" width="13.1640625" style="23" bestFit="1" customWidth="1"/>
    <col min="5893" max="5893" width="27.83203125" style="23" bestFit="1" customWidth="1"/>
    <col min="5894" max="5895" width="3" style="23" customWidth="1"/>
    <col min="5896" max="5896" width="8.83203125" style="23"/>
    <col min="5897" max="5897" width="9.5" style="23" bestFit="1" customWidth="1"/>
    <col min="5898" max="5898" width="8.83203125" style="23"/>
    <col min="5899" max="5899" width="12" style="23" customWidth="1"/>
    <col min="5900" max="5900" width="9" style="23" customWidth="1"/>
    <col min="5901" max="5901" width="8.5" style="23" bestFit="1" customWidth="1"/>
    <col min="5902" max="5904" width="8.83203125" style="23"/>
    <col min="5905" max="5905" width="17.6640625" style="23" bestFit="1" customWidth="1"/>
    <col min="5906" max="6143" width="8.83203125" style="23"/>
    <col min="6144" max="6144" width="3.83203125" style="23" customWidth="1"/>
    <col min="6145" max="6145" width="3.5" style="23" bestFit="1" customWidth="1"/>
    <col min="6146" max="6147" width="13.6640625" style="23" bestFit="1" customWidth="1"/>
    <col min="6148" max="6148" width="13.1640625" style="23" bestFit="1" customWidth="1"/>
    <col min="6149" max="6149" width="27.83203125" style="23" bestFit="1" customWidth="1"/>
    <col min="6150" max="6151" width="3" style="23" customWidth="1"/>
    <col min="6152" max="6152" width="8.83203125" style="23"/>
    <col min="6153" max="6153" width="9.5" style="23" bestFit="1" customWidth="1"/>
    <col min="6154" max="6154" width="8.83203125" style="23"/>
    <col min="6155" max="6155" width="12" style="23" customWidth="1"/>
    <col min="6156" max="6156" width="9" style="23" customWidth="1"/>
    <col min="6157" max="6157" width="8.5" style="23" bestFit="1" customWidth="1"/>
    <col min="6158" max="6160" width="8.83203125" style="23"/>
    <col min="6161" max="6161" width="17.6640625" style="23" bestFit="1" customWidth="1"/>
    <col min="6162" max="6399" width="8.83203125" style="23"/>
    <col min="6400" max="6400" width="3.83203125" style="23" customWidth="1"/>
    <col min="6401" max="6401" width="3.5" style="23" bestFit="1" customWidth="1"/>
    <col min="6402" max="6403" width="13.6640625" style="23" bestFit="1" customWidth="1"/>
    <col min="6404" max="6404" width="13.1640625" style="23" bestFit="1" customWidth="1"/>
    <col min="6405" max="6405" width="27.83203125" style="23" bestFit="1" customWidth="1"/>
    <col min="6406" max="6407" width="3" style="23" customWidth="1"/>
    <col min="6408" max="6408" width="8.83203125" style="23"/>
    <col min="6409" max="6409" width="9.5" style="23" bestFit="1" customWidth="1"/>
    <col min="6410" max="6410" width="8.83203125" style="23"/>
    <col min="6411" max="6411" width="12" style="23" customWidth="1"/>
    <col min="6412" max="6412" width="9" style="23" customWidth="1"/>
    <col min="6413" max="6413" width="8.5" style="23" bestFit="1" customWidth="1"/>
    <col min="6414" max="6416" width="8.83203125" style="23"/>
    <col min="6417" max="6417" width="17.6640625" style="23" bestFit="1" customWidth="1"/>
    <col min="6418" max="6655" width="8.83203125" style="23"/>
    <col min="6656" max="6656" width="3.83203125" style="23" customWidth="1"/>
    <col min="6657" max="6657" width="3.5" style="23" bestFit="1" customWidth="1"/>
    <col min="6658" max="6659" width="13.6640625" style="23" bestFit="1" customWidth="1"/>
    <col min="6660" max="6660" width="13.1640625" style="23" bestFit="1" customWidth="1"/>
    <col min="6661" max="6661" width="27.83203125" style="23" bestFit="1" customWidth="1"/>
    <col min="6662" max="6663" width="3" style="23" customWidth="1"/>
    <col min="6664" max="6664" width="8.83203125" style="23"/>
    <col min="6665" max="6665" width="9.5" style="23" bestFit="1" customWidth="1"/>
    <col min="6666" max="6666" width="8.83203125" style="23"/>
    <col min="6667" max="6667" width="12" style="23" customWidth="1"/>
    <col min="6668" max="6668" width="9" style="23" customWidth="1"/>
    <col min="6669" max="6669" width="8.5" style="23" bestFit="1" customWidth="1"/>
    <col min="6670" max="6672" width="8.83203125" style="23"/>
    <col min="6673" max="6673" width="17.6640625" style="23" bestFit="1" customWidth="1"/>
    <col min="6674" max="6911" width="8.83203125" style="23"/>
    <col min="6912" max="6912" width="3.83203125" style="23" customWidth="1"/>
    <col min="6913" max="6913" width="3.5" style="23" bestFit="1" customWidth="1"/>
    <col min="6914" max="6915" width="13.6640625" style="23" bestFit="1" customWidth="1"/>
    <col min="6916" max="6916" width="13.1640625" style="23" bestFit="1" customWidth="1"/>
    <col min="6917" max="6917" width="27.83203125" style="23" bestFit="1" customWidth="1"/>
    <col min="6918" max="6919" width="3" style="23" customWidth="1"/>
    <col min="6920" max="6920" width="8.83203125" style="23"/>
    <col min="6921" max="6921" width="9.5" style="23" bestFit="1" customWidth="1"/>
    <col min="6922" max="6922" width="8.83203125" style="23"/>
    <col min="6923" max="6923" width="12" style="23" customWidth="1"/>
    <col min="6924" max="6924" width="9" style="23" customWidth="1"/>
    <col min="6925" max="6925" width="8.5" style="23" bestFit="1" customWidth="1"/>
    <col min="6926" max="6928" width="8.83203125" style="23"/>
    <col min="6929" max="6929" width="17.6640625" style="23" bestFit="1" customWidth="1"/>
    <col min="6930" max="7167" width="8.83203125" style="23"/>
    <col min="7168" max="7168" width="3.83203125" style="23" customWidth="1"/>
    <col min="7169" max="7169" width="3.5" style="23" bestFit="1" customWidth="1"/>
    <col min="7170" max="7171" width="13.6640625" style="23" bestFit="1" customWidth="1"/>
    <col min="7172" max="7172" width="13.1640625" style="23" bestFit="1" customWidth="1"/>
    <col min="7173" max="7173" width="27.83203125" style="23" bestFit="1" customWidth="1"/>
    <col min="7174" max="7175" width="3" style="23" customWidth="1"/>
    <col min="7176" max="7176" width="8.83203125" style="23"/>
    <col min="7177" max="7177" width="9.5" style="23" bestFit="1" customWidth="1"/>
    <col min="7178" max="7178" width="8.83203125" style="23"/>
    <col min="7179" max="7179" width="12" style="23" customWidth="1"/>
    <col min="7180" max="7180" width="9" style="23" customWidth="1"/>
    <col min="7181" max="7181" width="8.5" style="23" bestFit="1" customWidth="1"/>
    <col min="7182" max="7184" width="8.83203125" style="23"/>
    <col min="7185" max="7185" width="17.6640625" style="23" bestFit="1" customWidth="1"/>
    <col min="7186" max="7423" width="8.83203125" style="23"/>
    <col min="7424" max="7424" width="3.83203125" style="23" customWidth="1"/>
    <col min="7425" max="7425" width="3.5" style="23" bestFit="1" customWidth="1"/>
    <col min="7426" max="7427" width="13.6640625" style="23" bestFit="1" customWidth="1"/>
    <col min="7428" max="7428" width="13.1640625" style="23" bestFit="1" customWidth="1"/>
    <col min="7429" max="7429" width="27.83203125" style="23" bestFit="1" customWidth="1"/>
    <col min="7430" max="7431" width="3" style="23" customWidth="1"/>
    <col min="7432" max="7432" width="8.83203125" style="23"/>
    <col min="7433" max="7433" width="9.5" style="23" bestFit="1" customWidth="1"/>
    <col min="7434" max="7434" width="8.83203125" style="23"/>
    <col min="7435" max="7435" width="12" style="23" customWidth="1"/>
    <col min="7436" max="7436" width="9" style="23" customWidth="1"/>
    <col min="7437" max="7437" width="8.5" style="23" bestFit="1" customWidth="1"/>
    <col min="7438" max="7440" width="8.83203125" style="23"/>
    <col min="7441" max="7441" width="17.6640625" style="23" bestFit="1" customWidth="1"/>
    <col min="7442" max="7679" width="8.83203125" style="23"/>
    <col min="7680" max="7680" width="3.83203125" style="23" customWidth="1"/>
    <col min="7681" max="7681" width="3.5" style="23" bestFit="1" customWidth="1"/>
    <col min="7682" max="7683" width="13.6640625" style="23" bestFit="1" customWidth="1"/>
    <col min="7684" max="7684" width="13.1640625" style="23" bestFit="1" customWidth="1"/>
    <col min="7685" max="7685" width="27.83203125" style="23" bestFit="1" customWidth="1"/>
    <col min="7686" max="7687" width="3" style="23" customWidth="1"/>
    <col min="7688" max="7688" width="8.83203125" style="23"/>
    <col min="7689" max="7689" width="9.5" style="23" bestFit="1" customWidth="1"/>
    <col min="7690" max="7690" width="8.83203125" style="23"/>
    <col min="7691" max="7691" width="12" style="23" customWidth="1"/>
    <col min="7692" max="7692" width="9" style="23" customWidth="1"/>
    <col min="7693" max="7693" width="8.5" style="23" bestFit="1" customWidth="1"/>
    <col min="7694" max="7696" width="8.83203125" style="23"/>
    <col min="7697" max="7697" width="17.6640625" style="23" bestFit="1" customWidth="1"/>
    <col min="7698" max="7935" width="8.83203125" style="23"/>
    <col min="7936" max="7936" width="3.83203125" style="23" customWidth="1"/>
    <col min="7937" max="7937" width="3.5" style="23" bestFit="1" customWidth="1"/>
    <col min="7938" max="7939" width="13.6640625" style="23" bestFit="1" customWidth="1"/>
    <col min="7940" max="7940" width="13.1640625" style="23" bestFit="1" customWidth="1"/>
    <col min="7941" max="7941" width="27.83203125" style="23" bestFit="1" customWidth="1"/>
    <col min="7942" max="7943" width="3" style="23" customWidth="1"/>
    <col min="7944" max="7944" width="8.83203125" style="23"/>
    <col min="7945" max="7945" width="9.5" style="23" bestFit="1" customWidth="1"/>
    <col min="7946" max="7946" width="8.83203125" style="23"/>
    <col min="7947" max="7947" width="12" style="23" customWidth="1"/>
    <col min="7948" max="7948" width="9" style="23" customWidth="1"/>
    <col min="7949" max="7949" width="8.5" style="23" bestFit="1" customWidth="1"/>
    <col min="7950" max="7952" width="8.83203125" style="23"/>
    <col min="7953" max="7953" width="17.6640625" style="23" bestFit="1" customWidth="1"/>
    <col min="7954" max="8191" width="8.83203125" style="23"/>
    <col min="8192" max="8192" width="3.83203125" style="23" customWidth="1"/>
    <col min="8193" max="8193" width="3.5" style="23" bestFit="1" customWidth="1"/>
    <col min="8194" max="8195" width="13.6640625" style="23" bestFit="1" customWidth="1"/>
    <col min="8196" max="8196" width="13.1640625" style="23" bestFit="1" customWidth="1"/>
    <col min="8197" max="8197" width="27.83203125" style="23" bestFit="1" customWidth="1"/>
    <col min="8198" max="8199" width="3" style="23" customWidth="1"/>
    <col min="8200" max="8200" width="8.83203125" style="23"/>
    <col min="8201" max="8201" width="9.5" style="23" bestFit="1" customWidth="1"/>
    <col min="8202" max="8202" width="8.83203125" style="23"/>
    <col min="8203" max="8203" width="12" style="23" customWidth="1"/>
    <col min="8204" max="8204" width="9" style="23" customWidth="1"/>
    <col min="8205" max="8205" width="8.5" style="23" bestFit="1" customWidth="1"/>
    <col min="8206" max="8208" width="8.83203125" style="23"/>
    <col min="8209" max="8209" width="17.6640625" style="23" bestFit="1" customWidth="1"/>
    <col min="8210" max="8447" width="8.83203125" style="23"/>
    <col min="8448" max="8448" width="3.83203125" style="23" customWidth="1"/>
    <col min="8449" max="8449" width="3.5" style="23" bestFit="1" customWidth="1"/>
    <col min="8450" max="8451" width="13.6640625" style="23" bestFit="1" customWidth="1"/>
    <col min="8452" max="8452" width="13.1640625" style="23" bestFit="1" customWidth="1"/>
    <col min="8453" max="8453" width="27.83203125" style="23" bestFit="1" customWidth="1"/>
    <col min="8454" max="8455" width="3" style="23" customWidth="1"/>
    <col min="8456" max="8456" width="8.83203125" style="23"/>
    <col min="8457" max="8457" width="9.5" style="23" bestFit="1" customWidth="1"/>
    <col min="8458" max="8458" width="8.83203125" style="23"/>
    <col min="8459" max="8459" width="12" style="23" customWidth="1"/>
    <col min="8460" max="8460" width="9" style="23" customWidth="1"/>
    <col min="8461" max="8461" width="8.5" style="23" bestFit="1" customWidth="1"/>
    <col min="8462" max="8464" width="8.83203125" style="23"/>
    <col min="8465" max="8465" width="17.6640625" style="23" bestFit="1" customWidth="1"/>
    <col min="8466" max="8703" width="8.83203125" style="23"/>
    <col min="8704" max="8704" width="3.83203125" style="23" customWidth="1"/>
    <col min="8705" max="8705" width="3.5" style="23" bestFit="1" customWidth="1"/>
    <col min="8706" max="8707" width="13.6640625" style="23" bestFit="1" customWidth="1"/>
    <col min="8708" max="8708" width="13.1640625" style="23" bestFit="1" customWidth="1"/>
    <col min="8709" max="8709" width="27.83203125" style="23" bestFit="1" customWidth="1"/>
    <col min="8710" max="8711" width="3" style="23" customWidth="1"/>
    <col min="8712" max="8712" width="8.83203125" style="23"/>
    <col min="8713" max="8713" width="9.5" style="23" bestFit="1" customWidth="1"/>
    <col min="8714" max="8714" width="8.83203125" style="23"/>
    <col min="8715" max="8715" width="12" style="23" customWidth="1"/>
    <col min="8716" max="8716" width="9" style="23" customWidth="1"/>
    <col min="8717" max="8717" width="8.5" style="23" bestFit="1" customWidth="1"/>
    <col min="8718" max="8720" width="8.83203125" style="23"/>
    <col min="8721" max="8721" width="17.6640625" style="23" bestFit="1" customWidth="1"/>
    <col min="8722" max="8959" width="8.83203125" style="23"/>
    <col min="8960" max="8960" width="3.83203125" style="23" customWidth="1"/>
    <col min="8961" max="8961" width="3.5" style="23" bestFit="1" customWidth="1"/>
    <col min="8962" max="8963" width="13.6640625" style="23" bestFit="1" customWidth="1"/>
    <col min="8964" max="8964" width="13.1640625" style="23" bestFit="1" customWidth="1"/>
    <col min="8965" max="8965" width="27.83203125" style="23" bestFit="1" customWidth="1"/>
    <col min="8966" max="8967" width="3" style="23" customWidth="1"/>
    <col min="8968" max="8968" width="8.83203125" style="23"/>
    <col min="8969" max="8969" width="9.5" style="23" bestFit="1" customWidth="1"/>
    <col min="8970" max="8970" width="8.83203125" style="23"/>
    <col min="8971" max="8971" width="12" style="23" customWidth="1"/>
    <col min="8972" max="8972" width="9" style="23" customWidth="1"/>
    <col min="8973" max="8973" width="8.5" style="23" bestFit="1" customWidth="1"/>
    <col min="8974" max="8976" width="8.83203125" style="23"/>
    <col min="8977" max="8977" width="17.6640625" style="23" bestFit="1" customWidth="1"/>
    <col min="8978" max="9215" width="8.83203125" style="23"/>
    <col min="9216" max="9216" width="3.83203125" style="23" customWidth="1"/>
    <col min="9217" max="9217" width="3.5" style="23" bestFit="1" customWidth="1"/>
    <col min="9218" max="9219" width="13.6640625" style="23" bestFit="1" customWidth="1"/>
    <col min="9220" max="9220" width="13.1640625" style="23" bestFit="1" customWidth="1"/>
    <col min="9221" max="9221" width="27.83203125" style="23" bestFit="1" customWidth="1"/>
    <col min="9222" max="9223" width="3" style="23" customWidth="1"/>
    <col min="9224" max="9224" width="8.83203125" style="23"/>
    <col min="9225" max="9225" width="9.5" style="23" bestFit="1" customWidth="1"/>
    <col min="9226" max="9226" width="8.83203125" style="23"/>
    <col min="9227" max="9227" width="12" style="23" customWidth="1"/>
    <col min="9228" max="9228" width="9" style="23" customWidth="1"/>
    <col min="9229" max="9229" width="8.5" style="23" bestFit="1" customWidth="1"/>
    <col min="9230" max="9232" width="8.83203125" style="23"/>
    <col min="9233" max="9233" width="17.6640625" style="23" bestFit="1" customWidth="1"/>
    <col min="9234" max="9471" width="8.83203125" style="23"/>
    <col min="9472" max="9472" width="3.83203125" style="23" customWidth="1"/>
    <col min="9473" max="9473" width="3.5" style="23" bestFit="1" customWidth="1"/>
    <col min="9474" max="9475" width="13.6640625" style="23" bestFit="1" customWidth="1"/>
    <col min="9476" max="9476" width="13.1640625" style="23" bestFit="1" customWidth="1"/>
    <col min="9477" max="9477" width="27.83203125" style="23" bestFit="1" customWidth="1"/>
    <col min="9478" max="9479" width="3" style="23" customWidth="1"/>
    <col min="9480" max="9480" width="8.83203125" style="23"/>
    <col min="9481" max="9481" width="9.5" style="23" bestFit="1" customWidth="1"/>
    <col min="9482" max="9482" width="8.83203125" style="23"/>
    <col min="9483" max="9483" width="12" style="23" customWidth="1"/>
    <col min="9484" max="9484" width="9" style="23" customWidth="1"/>
    <col min="9485" max="9485" width="8.5" style="23" bestFit="1" customWidth="1"/>
    <col min="9486" max="9488" width="8.83203125" style="23"/>
    <col min="9489" max="9489" width="17.6640625" style="23" bestFit="1" customWidth="1"/>
    <col min="9490" max="9727" width="8.83203125" style="23"/>
    <col min="9728" max="9728" width="3.83203125" style="23" customWidth="1"/>
    <col min="9729" max="9729" width="3.5" style="23" bestFit="1" customWidth="1"/>
    <col min="9730" max="9731" width="13.6640625" style="23" bestFit="1" customWidth="1"/>
    <col min="9732" max="9732" width="13.1640625" style="23" bestFit="1" customWidth="1"/>
    <col min="9733" max="9733" width="27.83203125" style="23" bestFit="1" customWidth="1"/>
    <col min="9734" max="9735" width="3" style="23" customWidth="1"/>
    <col min="9736" max="9736" width="8.83203125" style="23"/>
    <col min="9737" max="9737" width="9.5" style="23" bestFit="1" customWidth="1"/>
    <col min="9738" max="9738" width="8.83203125" style="23"/>
    <col min="9739" max="9739" width="12" style="23" customWidth="1"/>
    <col min="9740" max="9740" width="9" style="23" customWidth="1"/>
    <col min="9741" max="9741" width="8.5" style="23" bestFit="1" customWidth="1"/>
    <col min="9742" max="9744" width="8.83203125" style="23"/>
    <col min="9745" max="9745" width="17.6640625" style="23" bestFit="1" customWidth="1"/>
    <col min="9746" max="9983" width="8.83203125" style="23"/>
    <col min="9984" max="9984" width="3.83203125" style="23" customWidth="1"/>
    <col min="9985" max="9985" width="3.5" style="23" bestFit="1" customWidth="1"/>
    <col min="9986" max="9987" width="13.6640625" style="23" bestFit="1" customWidth="1"/>
    <col min="9988" max="9988" width="13.1640625" style="23" bestFit="1" customWidth="1"/>
    <col min="9989" max="9989" width="27.83203125" style="23" bestFit="1" customWidth="1"/>
    <col min="9990" max="9991" width="3" style="23" customWidth="1"/>
    <col min="9992" max="9992" width="8.83203125" style="23"/>
    <col min="9993" max="9993" width="9.5" style="23" bestFit="1" customWidth="1"/>
    <col min="9994" max="9994" width="8.83203125" style="23"/>
    <col min="9995" max="9995" width="12" style="23" customWidth="1"/>
    <col min="9996" max="9996" width="9" style="23" customWidth="1"/>
    <col min="9997" max="9997" width="8.5" style="23" bestFit="1" customWidth="1"/>
    <col min="9998" max="10000" width="8.83203125" style="23"/>
    <col min="10001" max="10001" width="17.6640625" style="23" bestFit="1" customWidth="1"/>
    <col min="10002" max="10239" width="8.83203125" style="23"/>
    <col min="10240" max="10240" width="3.83203125" style="23" customWidth="1"/>
    <col min="10241" max="10241" width="3.5" style="23" bestFit="1" customWidth="1"/>
    <col min="10242" max="10243" width="13.6640625" style="23" bestFit="1" customWidth="1"/>
    <col min="10244" max="10244" width="13.1640625" style="23" bestFit="1" customWidth="1"/>
    <col min="10245" max="10245" width="27.83203125" style="23" bestFit="1" customWidth="1"/>
    <col min="10246" max="10247" width="3" style="23" customWidth="1"/>
    <col min="10248" max="10248" width="8.83203125" style="23"/>
    <col min="10249" max="10249" width="9.5" style="23" bestFit="1" customWidth="1"/>
    <col min="10250" max="10250" width="8.83203125" style="23"/>
    <col min="10251" max="10251" width="12" style="23" customWidth="1"/>
    <col min="10252" max="10252" width="9" style="23" customWidth="1"/>
    <col min="10253" max="10253" width="8.5" style="23" bestFit="1" customWidth="1"/>
    <col min="10254" max="10256" width="8.83203125" style="23"/>
    <col min="10257" max="10257" width="17.6640625" style="23" bestFit="1" customWidth="1"/>
    <col min="10258" max="10495" width="8.83203125" style="23"/>
    <col min="10496" max="10496" width="3.83203125" style="23" customWidth="1"/>
    <col min="10497" max="10497" width="3.5" style="23" bestFit="1" customWidth="1"/>
    <col min="10498" max="10499" width="13.6640625" style="23" bestFit="1" customWidth="1"/>
    <col min="10500" max="10500" width="13.1640625" style="23" bestFit="1" customWidth="1"/>
    <col min="10501" max="10501" width="27.83203125" style="23" bestFit="1" customWidth="1"/>
    <col min="10502" max="10503" width="3" style="23" customWidth="1"/>
    <col min="10504" max="10504" width="8.83203125" style="23"/>
    <col min="10505" max="10505" width="9.5" style="23" bestFit="1" customWidth="1"/>
    <col min="10506" max="10506" width="8.83203125" style="23"/>
    <col min="10507" max="10507" width="12" style="23" customWidth="1"/>
    <col min="10508" max="10508" width="9" style="23" customWidth="1"/>
    <col min="10509" max="10509" width="8.5" style="23" bestFit="1" customWidth="1"/>
    <col min="10510" max="10512" width="8.83203125" style="23"/>
    <col min="10513" max="10513" width="17.6640625" style="23" bestFit="1" customWidth="1"/>
    <col min="10514" max="10751" width="8.83203125" style="23"/>
    <col min="10752" max="10752" width="3.83203125" style="23" customWidth="1"/>
    <col min="10753" max="10753" width="3.5" style="23" bestFit="1" customWidth="1"/>
    <col min="10754" max="10755" width="13.6640625" style="23" bestFit="1" customWidth="1"/>
    <col min="10756" max="10756" width="13.1640625" style="23" bestFit="1" customWidth="1"/>
    <col min="10757" max="10757" width="27.83203125" style="23" bestFit="1" customWidth="1"/>
    <col min="10758" max="10759" width="3" style="23" customWidth="1"/>
    <col min="10760" max="10760" width="8.83203125" style="23"/>
    <col min="10761" max="10761" width="9.5" style="23" bestFit="1" customWidth="1"/>
    <col min="10762" max="10762" width="8.83203125" style="23"/>
    <col min="10763" max="10763" width="12" style="23" customWidth="1"/>
    <col min="10764" max="10764" width="9" style="23" customWidth="1"/>
    <col min="10765" max="10765" width="8.5" style="23" bestFit="1" customWidth="1"/>
    <col min="10766" max="10768" width="8.83203125" style="23"/>
    <col min="10769" max="10769" width="17.6640625" style="23" bestFit="1" customWidth="1"/>
    <col min="10770" max="11007" width="8.83203125" style="23"/>
    <col min="11008" max="11008" width="3.83203125" style="23" customWidth="1"/>
    <col min="11009" max="11009" width="3.5" style="23" bestFit="1" customWidth="1"/>
    <col min="11010" max="11011" width="13.6640625" style="23" bestFit="1" customWidth="1"/>
    <col min="11012" max="11012" width="13.1640625" style="23" bestFit="1" customWidth="1"/>
    <col min="11013" max="11013" width="27.83203125" style="23" bestFit="1" customWidth="1"/>
    <col min="11014" max="11015" width="3" style="23" customWidth="1"/>
    <col min="11016" max="11016" width="8.83203125" style="23"/>
    <col min="11017" max="11017" width="9.5" style="23" bestFit="1" customWidth="1"/>
    <col min="11018" max="11018" width="8.83203125" style="23"/>
    <col min="11019" max="11019" width="12" style="23" customWidth="1"/>
    <col min="11020" max="11020" width="9" style="23" customWidth="1"/>
    <col min="11021" max="11021" width="8.5" style="23" bestFit="1" customWidth="1"/>
    <col min="11022" max="11024" width="8.83203125" style="23"/>
    <col min="11025" max="11025" width="17.6640625" style="23" bestFit="1" customWidth="1"/>
    <col min="11026" max="11263" width="8.83203125" style="23"/>
    <col min="11264" max="11264" width="3.83203125" style="23" customWidth="1"/>
    <col min="11265" max="11265" width="3.5" style="23" bestFit="1" customWidth="1"/>
    <col min="11266" max="11267" width="13.6640625" style="23" bestFit="1" customWidth="1"/>
    <col min="11268" max="11268" width="13.1640625" style="23" bestFit="1" customWidth="1"/>
    <col min="11269" max="11269" width="27.83203125" style="23" bestFit="1" customWidth="1"/>
    <col min="11270" max="11271" width="3" style="23" customWidth="1"/>
    <col min="11272" max="11272" width="8.83203125" style="23"/>
    <col min="11273" max="11273" width="9.5" style="23" bestFit="1" customWidth="1"/>
    <col min="11274" max="11274" width="8.83203125" style="23"/>
    <col min="11275" max="11275" width="12" style="23" customWidth="1"/>
    <col min="11276" max="11276" width="9" style="23" customWidth="1"/>
    <col min="11277" max="11277" width="8.5" style="23" bestFit="1" customWidth="1"/>
    <col min="11278" max="11280" width="8.83203125" style="23"/>
    <col min="11281" max="11281" width="17.6640625" style="23" bestFit="1" customWidth="1"/>
    <col min="11282" max="11519" width="8.83203125" style="23"/>
    <col min="11520" max="11520" width="3.83203125" style="23" customWidth="1"/>
    <col min="11521" max="11521" width="3.5" style="23" bestFit="1" customWidth="1"/>
    <col min="11522" max="11523" width="13.6640625" style="23" bestFit="1" customWidth="1"/>
    <col min="11524" max="11524" width="13.1640625" style="23" bestFit="1" customWidth="1"/>
    <col min="11525" max="11525" width="27.83203125" style="23" bestFit="1" customWidth="1"/>
    <col min="11526" max="11527" width="3" style="23" customWidth="1"/>
    <col min="11528" max="11528" width="8.83203125" style="23"/>
    <col min="11529" max="11529" width="9.5" style="23" bestFit="1" customWidth="1"/>
    <col min="11530" max="11530" width="8.83203125" style="23"/>
    <col min="11531" max="11531" width="12" style="23" customWidth="1"/>
    <col min="11532" max="11532" width="9" style="23" customWidth="1"/>
    <col min="11533" max="11533" width="8.5" style="23" bestFit="1" customWidth="1"/>
    <col min="11534" max="11536" width="8.83203125" style="23"/>
    <col min="11537" max="11537" width="17.6640625" style="23" bestFit="1" customWidth="1"/>
    <col min="11538" max="11775" width="8.83203125" style="23"/>
    <col min="11776" max="11776" width="3.83203125" style="23" customWidth="1"/>
    <col min="11777" max="11777" width="3.5" style="23" bestFit="1" customWidth="1"/>
    <col min="11778" max="11779" width="13.6640625" style="23" bestFit="1" customWidth="1"/>
    <col min="11780" max="11780" width="13.1640625" style="23" bestFit="1" customWidth="1"/>
    <col min="11781" max="11781" width="27.83203125" style="23" bestFit="1" customWidth="1"/>
    <col min="11782" max="11783" width="3" style="23" customWidth="1"/>
    <col min="11784" max="11784" width="8.83203125" style="23"/>
    <col min="11785" max="11785" width="9.5" style="23" bestFit="1" customWidth="1"/>
    <col min="11786" max="11786" width="8.83203125" style="23"/>
    <col min="11787" max="11787" width="12" style="23" customWidth="1"/>
    <col min="11788" max="11788" width="9" style="23" customWidth="1"/>
    <col min="11789" max="11789" width="8.5" style="23" bestFit="1" customWidth="1"/>
    <col min="11790" max="11792" width="8.83203125" style="23"/>
    <col min="11793" max="11793" width="17.6640625" style="23" bestFit="1" customWidth="1"/>
    <col min="11794" max="12031" width="8.83203125" style="23"/>
    <col min="12032" max="12032" width="3.83203125" style="23" customWidth="1"/>
    <col min="12033" max="12033" width="3.5" style="23" bestFit="1" customWidth="1"/>
    <col min="12034" max="12035" width="13.6640625" style="23" bestFit="1" customWidth="1"/>
    <col min="12036" max="12036" width="13.1640625" style="23" bestFit="1" customWidth="1"/>
    <col min="12037" max="12037" width="27.83203125" style="23" bestFit="1" customWidth="1"/>
    <col min="12038" max="12039" width="3" style="23" customWidth="1"/>
    <col min="12040" max="12040" width="8.83203125" style="23"/>
    <col min="12041" max="12041" width="9.5" style="23" bestFit="1" customWidth="1"/>
    <col min="12042" max="12042" width="8.83203125" style="23"/>
    <col min="12043" max="12043" width="12" style="23" customWidth="1"/>
    <col min="12044" max="12044" width="9" style="23" customWidth="1"/>
    <col min="12045" max="12045" width="8.5" style="23" bestFit="1" customWidth="1"/>
    <col min="12046" max="12048" width="8.83203125" style="23"/>
    <col min="12049" max="12049" width="17.6640625" style="23" bestFit="1" customWidth="1"/>
    <col min="12050" max="12287" width="8.83203125" style="23"/>
    <col min="12288" max="12288" width="3.83203125" style="23" customWidth="1"/>
    <col min="12289" max="12289" width="3.5" style="23" bestFit="1" customWidth="1"/>
    <col min="12290" max="12291" width="13.6640625" style="23" bestFit="1" customWidth="1"/>
    <col min="12292" max="12292" width="13.1640625" style="23" bestFit="1" customWidth="1"/>
    <col min="12293" max="12293" width="27.83203125" style="23" bestFit="1" customWidth="1"/>
    <col min="12294" max="12295" width="3" style="23" customWidth="1"/>
    <col min="12296" max="12296" width="8.83203125" style="23"/>
    <col min="12297" max="12297" width="9.5" style="23" bestFit="1" customWidth="1"/>
    <col min="12298" max="12298" width="8.83203125" style="23"/>
    <col min="12299" max="12299" width="12" style="23" customWidth="1"/>
    <col min="12300" max="12300" width="9" style="23" customWidth="1"/>
    <col min="12301" max="12301" width="8.5" style="23" bestFit="1" customWidth="1"/>
    <col min="12302" max="12304" width="8.83203125" style="23"/>
    <col min="12305" max="12305" width="17.6640625" style="23" bestFit="1" customWidth="1"/>
    <col min="12306" max="12543" width="8.83203125" style="23"/>
    <col min="12544" max="12544" width="3.83203125" style="23" customWidth="1"/>
    <col min="12545" max="12545" width="3.5" style="23" bestFit="1" customWidth="1"/>
    <col min="12546" max="12547" width="13.6640625" style="23" bestFit="1" customWidth="1"/>
    <col min="12548" max="12548" width="13.1640625" style="23" bestFit="1" customWidth="1"/>
    <col min="12549" max="12549" width="27.83203125" style="23" bestFit="1" customWidth="1"/>
    <col min="12550" max="12551" width="3" style="23" customWidth="1"/>
    <col min="12552" max="12552" width="8.83203125" style="23"/>
    <col min="12553" max="12553" width="9.5" style="23" bestFit="1" customWidth="1"/>
    <col min="12554" max="12554" width="8.83203125" style="23"/>
    <col min="12555" max="12555" width="12" style="23" customWidth="1"/>
    <col min="12556" max="12556" width="9" style="23" customWidth="1"/>
    <col min="12557" max="12557" width="8.5" style="23" bestFit="1" customWidth="1"/>
    <col min="12558" max="12560" width="8.83203125" style="23"/>
    <col min="12561" max="12561" width="17.6640625" style="23" bestFit="1" customWidth="1"/>
    <col min="12562" max="12799" width="8.83203125" style="23"/>
    <col min="12800" max="12800" width="3.83203125" style="23" customWidth="1"/>
    <col min="12801" max="12801" width="3.5" style="23" bestFit="1" customWidth="1"/>
    <col min="12802" max="12803" width="13.6640625" style="23" bestFit="1" customWidth="1"/>
    <col min="12804" max="12804" width="13.1640625" style="23" bestFit="1" customWidth="1"/>
    <col min="12805" max="12805" width="27.83203125" style="23" bestFit="1" customWidth="1"/>
    <col min="12806" max="12807" width="3" style="23" customWidth="1"/>
    <col min="12808" max="12808" width="8.83203125" style="23"/>
    <col min="12809" max="12809" width="9.5" style="23" bestFit="1" customWidth="1"/>
    <col min="12810" max="12810" width="8.83203125" style="23"/>
    <col min="12811" max="12811" width="12" style="23" customWidth="1"/>
    <col min="12812" max="12812" width="9" style="23" customWidth="1"/>
    <col min="12813" max="12813" width="8.5" style="23" bestFit="1" customWidth="1"/>
    <col min="12814" max="12816" width="8.83203125" style="23"/>
    <col min="12817" max="12817" width="17.6640625" style="23" bestFit="1" customWidth="1"/>
    <col min="12818" max="13055" width="8.83203125" style="23"/>
    <col min="13056" max="13056" width="3.83203125" style="23" customWidth="1"/>
    <col min="13057" max="13057" width="3.5" style="23" bestFit="1" customWidth="1"/>
    <col min="13058" max="13059" width="13.6640625" style="23" bestFit="1" customWidth="1"/>
    <col min="13060" max="13060" width="13.1640625" style="23" bestFit="1" customWidth="1"/>
    <col min="13061" max="13061" width="27.83203125" style="23" bestFit="1" customWidth="1"/>
    <col min="13062" max="13063" width="3" style="23" customWidth="1"/>
    <col min="13064" max="13064" width="8.83203125" style="23"/>
    <col min="13065" max="13065" width="9.5" style="23" bestFit="1" customWidth="1"/>
    <col min="13066" max="13066" width="8.83203125" style="23"/>
    <col min="13067" max="13067" width="12" style="23" customWidth="1"/>
    <col min="13068" max="13068" width="9" style="23" customWidth="1"/>
    <col min="13069" max="13069" width="8.5" style="23" bestFit="1" customWidth="1"/>
    <col min="13070" max="13072" width="8.83203125" style="23"/>
    <col min="13073" max="13073" width="17.6640625" style="23" bestFit="1" customWidth="1"/>
    <col min="13074" max="13311" width="8.83203125" style="23"/>
    <col min="13312" max="13312" width="3.83203125" style="23" customWidth="1"/>
    <col min="13313" max="13313" width="3.5" style="23" bestFit="1" customWidth="1"/>
    <col min="13314" max="13315" width="13.6640625" style="23" bestFit="1" customWidth="1"/>
    <col min="13316" max="13316" width="13.1640625" style="23" bestFit="1" customWidth="1"/>
    <col min="13317" max="13317" width="27.83203125" style="23" bestFit="1" customWidth="1"/>
    <col min="13318" max="13319" width="3" style="23" customWidth="1"/>
    <col min="13320" max="13320" width="8.83203125" style="23"/>
    <col min="13321" max="13321" width="9.5" style="23" bestFit="1" customWidth="1"/>
    <col min="13322" max="13322" width="8.83203125" style="23"/>
    <col min="13323" max="13323" width="12" style="23" customWidth="1"/>
    <col min="13324" max="13324" width="9" style="23" customWidth="1"/>
    <col min="13325" max="13325" width="8.5" style="23" bestFit="1" customWidth="1"/>
    <col min="13326" max="13328" width="8.83203125" style="23"/>
    <col min="13329" max="13329" width="17.6640625" style="23" bestFit="1" customWidth="1"/>
    <col min="13330" max="13567" width="8.83203125" style="23"/>
    <col min="13568" max="13568" width="3.83203125" style="23" customWidth="1"/>
    <col min="13569" max="13569" width="3.5" style="23" bestFit="1" customWidth="1"/>
    <col min="13570" max="13571" width="13.6640625" style="23" bestFit="1" customWidth="1"/>
    <col min="13572" max="13572" width="13.1640625" style="23" bestFit="1" customWidth="1"/>
    <col min="13573" max="13573" width="27.83203125" style="23" bestFit="1" customWidth="1"/>
    <col min="13574" max="13575" width="3" style="23" customWidth="1"/>
    <col min="13576" max="13576" width="8.83203125" style="23"/>
    <col min="13577" max="13577" width="9.5" style="23" bestFit="1" customWidth="1"/>
    <col min="13578" max="13578" width="8.83203125" style="23"/>
    <col min="13579" max="13579" width="12" style="23" customWidth="1"/>
    <col min="13580" max="13580" width="9" style="23" customWidth="1"/>
    <col min="13581" max="13581" width="8.5" style="23" bestFit="1" customWidth="1"/>
    <col min="13582" max="13584" width="8.83203125" style="23"/>
    <col min="13585" max="13585" width="17.6640625" style="23" bestFit="1" customWidth="1"/>
    <col min="13586" max="13823" width="8.83203125" style="23"/>
    <col min="13824" max="13824" width="3.83203125" style="23" customWidth="1"/>
    <col min="13825" max="13825" width="3.5" style="23" bestFit="1" customWidth="1"/>
    <col min="13826" max="13827" width="13.6640625" style="23" bestFit="1" customWidth="1"/>
    <col min="13828" max="13828" width="13.1640625" style="23" bestFit="1" customWidth="1"/>
    <col min="13829" max="13829" width="27.83203125" style="23" bestFit="1" customWidth="1"/>
    <col min="13830" max="13831" width="3" style="23" customWidth="1"/>
    <col min="13832" max="13832" width="8.83203125" style="23"/>
    <col min="13833" max="13833" width="9.5" style="23" bestFit="1" customWidth="1"/>
    <col min="13834" max="13834" width="8.83203125" style="23"/>
    <col min="13835" max="13835" width="12" style="23" customWidth="1"/>
    <col min="13836" max="13836" width="9" style="23" customWidth="1"/>
    <col min="13837" max="13837" width="8.5" style="23" bestFit="1" customWidth="1"/>
    <col min="13838" max="13840" width="8.83203125" style="23"/>
    <col min="13841" max="13841" width="17.6640625" style="23" bestFit="1" customWidth="1"/>
    <col min="13842" max="14079" width="8.83203125" style="23"/>
    <col min="14080" max="14080" width="3.83203125" style="23" customWidth="1"/>
    <col min="14081" max="14081" width="3.5" style="23" bestFit="1" customWidth="1"/>
    <col min="14082" max="14083" width="13.6640625" style="23" bestFit="1" customWidth="1"/>
    <col min="14084" max="14084" width="13.1640625" style="23" bestFit="1" customWidth="1"/>
    <col min="14085" max="14085" width="27.83203125" style="23" bestFit="1" customWidth="1"/>
    <col min="14086" max="14087" width="3" style="23" customWidth="1"/>
    <col min="14088" max="14088" width="8.83203125" style="23"/>
    <col min="14089" max="14089" width="9.5" style="23" bestFit="1" customWidth="1"/>
    <col min="14090" max="14090" width="8.83203125" style="23"/>
    <col min="14091" max="14091" width="12" style="23" customWidth="1"/>
    <col min="14092" max="14092" width="9" style="23" customWidth="1"/>
    <col min="14093" max="14093" width="8.5" style="23" bestFit="1" customWidth="1"/>
    <col min="14094" max="14096" width="8.83203125" style="23"/>
    <col min="14097" max="14097" width="17.6640625" style="23" bestFit="1" customWidth="1"/>
    <col min="14098" max="14335" width="8.83203125" style="23"/>
    <col min="14336" max="14336" width="3.83203125" style="23" customWidth="1"/>
    <col min="14337" max="14337" width="3.5" style="23" bestFit="1" customWidth="1"/>
    <col min="14338" max="14339" width="13.6640625" style="23" bestFit="1" customWidth="1"/>
    <col min="14340" max="14340" width="13.1640625" style="23" bestFit="1" customWidth="1"/>
    <col min="14341" max="14341" width="27.83203125" style="23" bestFit="1" customWidth="1"/>
    <col min="14342" max="14343" width="3" style="23" customWidth="1"/>
    <col min="14344" max="14344" width="8.83203125" style="23"/>
    <col min="14345" max="14345" width="9.5" style="23" bestFit="1" customWidth="1"/>
    <col min="14346" max="14346" width="8.83203125" style="23"/>
    <col min="14347" max="14347" width="12" style="23" customWidth="1"/>
    <col min="14348" max="14348" width="9" style="23" customWidth="1"/>
    <col min="14349" max="14349" width="8.5" style="23" bestFit="1" customWidth="1"/>
    <col min="14350" max="14352" width="8.83203125" style="23"/>
    <col min="14353" max="14353" width="17.6640625" style="23" bestFit="1" customWidth="1"/>
    <col min="14354" max="14591" width="8.83203125" style="23"/>
    <col min="14592" max="14592" width="3.83203125" style="23" customWidth="1"/>
    <col min="14593" max="14593" width="3.5" style="23" bestFit="1" customWidth="1"/>
    <col min="14594" max="14595" width="13.6640625" style="23" bestFit="1" customWidth="1"/>
    <col min="14596" max="14596" width="13.1640625" style="23" bestFit="1" customWidth="1"/>
    <col min="14597" max="14597" width="27.83203125" style="23" bestFit="1" customWidth="1"/>
    <col min="14598" max="14599" width="3" style="23" customWidth="1"/>
    <col min="14600" max="14600" width="8.83203125" style="23"/>
    <col min="14601" max="14601" width="9.5" style="23" bestFit="1" customWidth="1"/>
    <col min="14602" max="14602" width="8.83203125" style="23"/>
    <col min="14603" max="14603" width="12" style="23" customWidth="1"/>
    <col min="14604" max="14604" width="9" style="23" customWidth="1"/>
    <col min="14605" max="14605" width="8.5" style="23" bestFit="1" customWidth="1"/>
    <col min="14606" max="14608" width="8.83203125" style="23"/>
    <col min="14609" max="14609" width="17.6640625" style="23" bestFit="1" customWidth="1"/>
    <col min="14610" max="14847" width="8.83203125" style="23"/>
    <col min="14848" max="14848" width="3.83203125" style="23" customWidth="1"/>
    <col min="14849" max="14849" width="3.5" style="23" bestFit="1" customWidth="1"/>
    <col min="14850" max="14851" width="13.6640625" style="23" bestFit="1" customWidth="1"/>
    <col min="14852" max="14852" width="13.1640625" style="23" bestFit="1" customWidth="1"/>
    <col min="14853" max="14853" width="27.83203125" style="23" bestFit="1" customWidth="1"/>
    <col min="14854" max="14855" width="3" style="23" customWidth="1"/>
    <col min="14856" max="14856" width="8.83203125" style="23"/>
    <col min="14857" max="14857" width="9.5" style="23" bestFit="1" customWidth="1"/>
    <col min="14858" max="14858" width="8.83203125" style="23"/>
    <col min="14859" max="14859" width="12" style="23" customWidth="1"/>
    <col min="14860" max="14860" width="9" style="23" customWidth="1"/>
    <col min="14861" max="14861" width="8.5" style="23" bestFit="1" customWidth="1"/>
    <col min="14862" max="14864" width="8.83203125" style="23"/>
    <col min="14865" max="14865" width="17.6640625" style="23" bestFit="1" customWidth="1"/>
    <col min="14866" max="15103" width="8.83203125" style="23"/>
    <col min="15104" max="15104" width="3.83203125" style="23" customWidth="1"/>
    <col min="15105" max="15105" width="3.5" style="23" bestFit="1" customWidth="1"/>
    <col min="15106" max="15107" width="13.6640625" style="23" bestFit="1" customWidth="1"/>
    <col min="15108" max="15108" width="13.1640625" style="23" bestFit="1" customWidth="1"/>
    <col min="15109" max="15109" width="27.83203125" style="23" bestFit="1" customWidth="1"/>
    <col min="15110" max="15111" width="3" style="23" customWidth="1"/>
    <col min="15112" max="15112" width="8.83203125" style="23"/>
    <col min="15113" max="15113" width="9.5" style="23" bestFit="1" customWidth="1"/>
    <col min="15114" max="15114" width="8.83203125" style="23"/>
    <col min="15115" max="15115" width="12" style="23" customWidth="1"/>
    <col min="15116" max="15116" width="9" style="23" customWidth="1"/>
    <col min="15117" max="15117" width="8.5" style="23" bestFit="1" customWidth="1"/>
    <col min="15118" max="15120" width="8.83203125" style="23"/>
    <col min="15121" max="15121" width="17.6640625" style="23" bestFit="1" customWidth="1"/>
    <col min="15122" max="15359" width="8.83203125" style="23"/>
    <col min="15360" max="15360" width="3.83203125" style="23" customWidth="1"/>
    <col min="15361" max="15361" width="3.5" style="23" bestFit="1" customWidth="1"/>
    <col min="15362" max="15363" width="13.6640625" style="23" bestFit="1" customWidth="1"/>
    <col min="15364" max="15364" width="13.1640625" style="23" bestFit="1" customWidth="1"/>
    <col min="15365" max="15365" width="27.83203125" style="23" bestFit="1" customWidth="1"/>
    <col min="15366" max="15367" width="3" style="23" customWidth="1"/>
    <col min="15368" max="15368" width="8.83203125" style="23"/>
    <col min="15369" max="15369" width="9.5" style="23" bestFit="1" customWidth="1"/>
    <col min="15370" max="15370" width="8.83203125" style="23"/>
    <col min="15371" max="15371" width="12" style="23" customWidth="1"/>
    <col min="15372" max="15372" width="9" style="23" customWidth="1"/>
    <col min="15373" max="15373" width="8.5" style="23" bestFit="1" customWidth="1"/>
    <col min="15374" max="15376" width="8.83203125" style="23"/>
    <col min="15377" max="15377" width="17.6640625" style="23" bestFit="1" customWidth="1"/>
    <col min="15378" max="15615" width="8.83203125" style="23"/>
    <col min="15616" max="15616" width="3.83203125" style="23" customWidth="1"/>
    <col min="15617" max="15617" width="3.5" style="23" bestFit="1" customWidth="1"/>
    <col min="15618" max="15619" width="13.6640625" style="23" bestFit="1" customWidth="1"/>
    <col min="15620" max="15620" width="13.1640625" style="23" bestFit="1" customWidth="1"/>
    <col min="15621" max="15621" width="27.83203125" style="23" bestFit="1" customWidth="1"/>
    <col min="15622" max="15623" width="3" style="23" customWidth="1"/>
    <col min="15624" max="15624" width="8.83203125" style="23"/>
    <col min="15625" max="15625" width="9.5" style="23" bestFit="1" customWidth="1"/>
    <col min="15626" max="15626" width="8.83203125" style="23"/>
    <col min="15627" max="15627" width="12" style="23" customWidth="1"/>
    <col min="15628" max="15628" width="9" style="23" customWidth="1"/>
    <col min="15629" max="15629" width="8.5" style="23" bestFit="1" customWidth="1"/>
    <col min="15630" max="15632" width="8.83203125" style="23"/>
    <col min="15633" max="15633" width="17.6640625" style="23" bestFit="1" customWidth="1"/>
    <col min="15634" max="15871" width="8.83203125" style="23"/>
    <col min="15872" max="15872" width="3.83203125" style="23" customWidth="1"/>
    <col min="15873" max="15873" width="3.5" style="23" bestFit="1" customWidth="1"/>
    <col min="15874" max="15875" width="13.6640625" style="23" bestFit="1" customWidth="1"/>
    <col min="15876" max="15876" width="13.1640625" style="23" bestFit="1" customWidth="1"/>
    <col min="15877" max="15877" width="27.83203125" style="23" bestFit="1" customWidth="1"/>
    <col min="15878" max="15879" width="3" style="23" customWidth="1"/>
    <col min="15880" max="15880" width="8.83203125" style="23"/>
    <col min="15881" max="15881" width="9.5" style="23" bestFit="1" customWidth="1"/>
    <col min="15882" max="15882" width="8.83203125" style="23"/>
    <col min="15883" max="15883" width="12" style="23" customWidth="1"/>
    <col min="15884" max="15884" width="9" style="23" customWidth="1"/>
    <col min="15885" max="15885" width="8.5" style="23" bestFit="1" customWidth="1"/>
    <col min="15886" max="15888" width="8.83203125" style="23"/>
    <col min="15889" max="15889" width="17.6640625" style="23" bestFit="1" customWidth="1"/>
    <col min="15890" max="16127" width="8.83203125" style="23"/>
    <col min="16128" max="16128" width="3.83203125" style="23" customWidth="1"/>
    <col min="16129" max="16129" width="3.5" style="23" bestFit="1" customWidth="1"/>
    <col min="16130" max="16131" width="13.6640625" style="23" bestFit="1" customWidth="1"/>
    <col min="16132" max="16132" width="13.1640625" style="23" bestFit="1" customWidth="1"/>
    <col min="16133" max="16133" width="27.83203125" style="23" bestFit="1" customWidth="1"/>
    <col min="16134" max="16135" width="3" style="23" customWidth="1"/>
    <col min="16136" max="16136" width="8.83203125" style="23"/>
    <col min="16137" max="16137" width="9.5" style="23" bestFit="1" customWidth="1"/>
    <col min="16138" max="16138" width="8.83203125" style="23"/>
    <col min="16139" max="16139" width="12" style="23" customWidth="1"/>
    <col min="16140" max="16140" width="9" style="23" customWidth="1"/>
    <col min="16141" max="16141" width="8.5" style="23" bestFit="1" customWidth="1"/>
    <col min="16142" max="16144" width="8.83203125" style="23"/>
    <col min="16145" max="16145" width="17.6640625" style="23" bestFit="1" customWidth="1"/>
    <col min="16146" max="16384" width="8.83203125" style="23"/>
  </cols>
  <sheetData>
    <row r="1" spans="1:7" ht="38.25" customHeight="1" x14ac:dyDescent="0.2">
      <c r="A1" s="22" t="s">
        <v>4</v>
      </c>
    </row>
    <row r="2" spans="1:7" x14ac:dyDescent="0.2">
      <c r="G2" s="24"/>
    </row>
    <row r="3" spans="1:7" x14ac:dyDescent="0.2">
      <c r="G3" s="24"/>
    </row>
    <row r="4" spans="1:7" x14ac:dyDescent="0.2">
      <c r="G4" s="24"/>
    </row>
    <row r="5" spans="1:7" x14ac:dyDescent="0.2">
      <c r="G5" s="24"/>
    </row>
    <row r="6" spans="1:7" x14ac:dyDescent="0.2">
      <c r="G6" s="24"/>
    </row>
    <row r="7" spans="1:7" x14ac:dyDescent="0.2">
      <c r="G7" s="24"/>
    </row>
    <row r="8" spans="1:7" x14ac:dyDescent="0.2">
      <c r="G8" s="24"/>
    </row>
    <row r="9" spans="1:7" x14ac:dyDescent="0.2">
      <c r="G9" s="24"/>
    </row>
    <row r="10" spans="1:7" x14ac:dyDescent="0.2">
      <c r="G10" s="24"/>
    </row>
    <row r="11" spans="1:7" x14ac:dyDescent="0.2">
      <c r="B11" s="23" t="s">
        <v>5</v>
      </c>
      <c r="G11" s="24"/>
    </row>
    <row r="12" spans="1:7" x14ac:dyDescent="0.2">
      <c r="B12" s="25" t="s">
        <v>6</v>
      </c>
      <c r="E12" s="26" t="s">
        <v>7</v>
      </c>
      <c r="G12" s="24"/>
    </row>
    <row r="13" spans="1:7" x14ac:dyDescent="0.2">
      <c r="B13" s="25"/>
      <c r="G13" s="24"/>
    </row>
    <row r="14" spans="1:7" x14ac:dyDescent="0.2">
      <c r="B14" s="26" t="s">
        <v>8</v>
      </c>
      <c r="G14" s="24"/>
    </row>
    <row r="15" spans="1:7" x14ac:dyDescent="0.2">
      <c r="G15" s="24"/>
    </row>
    <row r="16" spans="1:7" x14ac:dyDescent="0.2">
      <c r="B16" s="27" t="s">
        <v>9</v>
      </c>
      <c r="C16" s="27" t="s">
        <v>10</v>
      </c>
      <c r="D16" s="28" t="s">
        <v>11</v>
      </c>
      <c r="E16" s="27" t="s">
        <v>12</v>
      </c>
      <c r="F16" s="27" t="s">
        <v>13</v>
      </c>
      <c r="G16" s="24"/>
    </row>
    <row r="17" spans="2:17" x14ac:dyDescent="0.2">
      <c r="B17" s="29">
        <v>1</v>
      </c>
      <c r="C17" s="30">
        <v>2</v>
      </c>
      <c r="D17" s="31"/>
      <c r="E17" s="32"/>
      <c r="F17" s="33"/>
      <c r="G17" s="24"/>
    </row>
    <row r="18" spans="2:17" x14ac:dyDescent="0.2">
      <c r="B18" s="29">
        <v>2</v>
      </c>
      <c r="C18" s="30">
        <f t="shared" ref="C18:C30" si="0">C17*2</f>
        <v>4</v>
      </c>
      <c r="D18" s="31"/>
      <c r="E18" s="32"/>
      <c r="F18" s="33"/>
      <c r="G18" s="24"/>
    </row>
    <row r="19" spans="2:17" x14ac:dyDescent="0.2">
      <c r="B19" s="29">
        <v>3</v>
      </c>
      <c r="C19" s="30">
        <f t="shared" si="0"/>
        <v>8</v>
      </c>
      <c r="D19" s="31"/>
      <c r="E19" s="32"/>
      <c r="F19" s="33"/>
      <c r="G19" s="24"/>
    </row>
    <row r="20" spans="2:17" x14ac:dyDescent="0.2">
      <c r="B20" s="29">
        <v>4</v>
      </c>
      <c r="C20" s="30">
        <f t="shared" si="0"/>
        <v>16</v>
      </c>
      <c r="D20" s="31"/>
      <c r="E20" s="32"/>
      <c r="F20" s="33"/>
      <c r="G20" s="24"/>
    </row>
    <row r="21" spans="2:17" x14ac:dyDescent="0.2">
      <c r="B21" s="29">
        <v>5</v>
      </c>
      <c r="C21" s="30">
        <f t="shared" si="0"/>
        <v>32</v>
      </c>
      <c r="D21" s="31"/>
      <c r="E21" s="32"/>
      <c r="F21" s="33"/>
      <c r="G21" s="24"/>
    </row>
    <row r="22" spans="2:17" x14ac:dyDescent="0.2">
      <c r="B22" s="29">
        <v>6</v>
      </c>
      <c r="C22" s="30">
        <f t="shared" si="0"/>
        <v>64</v>
      </c>
      <c r="D22" s="31"/>
      <c r="E22" s="32"/>
      <c r="F22" s="33"/>
      <c r="G22" s="24"/>
    </row>
    <row r="23" spans="2:17" x14ac:dyDescent="0.2">
      <c r="B23" s="29">
        <v>7</v>
      </c>
      <c r="C23" s="30">
        <f t="shared" si="0"/>
        <v>128</v>
      </c>
      <c r="D23" s="31"/>
      <c r="E23" s="32"/>
      <c r="F23" s="33"/>
      <c r="G23" s="24"/>
    </row>
    <row r="24" spans="2:17" x14ac:dyDescent="0.2">
      <c r="B24" s="29">
        <v>8</v>
      </c>
      <c r="C24" s="30">
        <f t="shared" si="0"/>
        <v>256</v>
      </c>
      <c r="D24" s="31"/>
      <c r="E24" s="32"/>
      <c r="F24" s="33"/>
      <c r="G24" s="24"/>
    </row>
    <row r="25" spans="2:17" x14ac:dyDescent="0.2">
      <c r="B25" s="29">
        <v>9</v>
      </c>
      <c r="C25" s="30">
        <f t="shared" si="0"/>
        <v>512</v>
      </c>
      <c r="D25" s="31"/>
      <c r="E25" s="32"/>
      <c r="F25" s="33"/>
      <c r="G25" s="24"/>
    </row>
    <row r="26" spans="2:17" x14ac:dyDescent="0.2">
      <c r="B26" s="29">
        <v>10</v>
      </c>
      <c r="C26" s="30">
        <f t="shared" si="0"/>
        <v>1024</v>
      </c>
      <c r="D26" s="31"/>
      <c r="E26" s="32"/>
      <c r="F26" s="33"/>
      <c r="G26" s="24"/>
      <c r="I26" s="50"/>
      <c r="J26" s="50"/>
      <c r="K26" s="50"/>
      <c r="L26" s="50"/>
      <c r="M26" s="50"/>
      <c r="N26" s="50"/>
      <c r="O26" s="50"/>
      <c r="P26" s="50"/>
      <c r="Q26" s="50"/>
    </row>
    <row r="27" spans="2:17" x14ac:dyDescent="0.2">
      <c r="B27" s="29">
        <v>11</v>
      </c>
      <c r="C27" s="30">
        <f t="shared" si="0"/>
        <v>2048</v>
      </c>
      <c r="D27" s="31"/>
      <c r="E27" s="32"/>
      <c r="F27" s="33"/>
      <c r="G27" s="24"/>
      <c r="I27" s="50"/>
      <c r="J27" s="50"/>
      <c r="K27" s="50"/>
      <c r="L27" s="50"/>
      <c r="M27" s="50"/>
      <c r="N27" s="50"/>
      <c r="O27" s="50"/>
      <c r="P27" s="50"/>
      <c r="Q27" s="50"/>
    </row>
    <row r="28" spans="2:17" x14ac:dyDescent="0.2">
      <c r="B28" s="29">
        <v>12</v>
      </c>
      <c r="C28" s="30">
        <f t="shared" si="0"/>
        <v>4096</v>
      </c>
      <c r="D28" s="31"/>
      <c r="E28" s="32"/>
      <c r="F28" s="33"/>
      <c r="G28" s="24"/>
      <c r="I28" s="50"/>
      <c r="J28" s="50"/>
      <c r="K28" s="50"/>
      <c r="L28" s="50"/>
      <c r="M28" s="50"/>
      <c r="N28" s="50"/>
      <c r="O28" s="50"/>
      <c r="P28" s="50"/>
      <c r="Q28" s="50"/>
    </row>
    <row r="29" spans="2:17" x14ac:dyDescent="0.2">
      <c r="B29" s="29">
        <v>13</v>
      </c>
      <c r="C29" s="30">
        <f t="shared" si="0"/>
        <v>8192</v>
      </c>
      <c r="D29" s="31"/>
      <c r="E29" s="32"/>
      <c r="F29" s="33"/>
      <c r="G29" s="24"/>
      <c r="I29" s="50"/>
      <c r="J29" s="50"/>
      <c r="K29" s="34"/>
      <c r="L29" s="34"/>
      <c r="M29" s="50"/>
      <c r="N29" s="50"/>
      <c r="O29" s="50"/>
      <c r="P29" s="50"/>
      <c r="Q29" s="50"/>
    </row>
    <row r="30" spans="2:17" x14ac:dyDescent="0.2">
      <c r="B30" s="29">
        <v>14</v>
      </c>
      <c r="C30" s="30">
        <f t="shared" si="0"/>
        <v>16384</v>
      </c>
      <c r="D30" s="31"/>
      <c r="E30" s="32"/>
      <c r="F30" s="33"/>
      <c r="G30" s="24"/>
      <c r="I30" s="50"/>
      <c r="J30" s="50"/>
      <c r="K30" s="50"/>
      <c r="L30" s="50"/>
      <c r="M30" s="50"/>
      <c r="N30" s="50"/>
      <c r="O30" s="50"/>
      <c r="P30" s="50"/>
      <c r="Q30" s="50"/>
    </row>
    <row r="31" spans="2:17" x14ac:dyDescent="0.2">
      <c r="B31" s="141">
        <v>15</v>
      </c>
      <c r="C31" s="35">
        <v>20480</v>
      </c>
      <c r="D31" s="36"/>
      <c r="E31" s="37">
        <v>20480</v>
      </c>
      <c r="F31" s="38" t="s">
        <v>14</v>
      </c>
      <c r="G31" s="24"/>
      <c r="I31" s="50"/>
      <c r="J31" s="50"/>
      <c r="K31" s="50"/>
      <c r="L31" s="50"/>
      <c r="M31" s="134"/>
      <c r="N31" s="134"/>
      <c r="O31" s="50"/>
      <c r="P31" s="50"/>
      <c r="Q31" s="50"/>
    </row>
    <row r="32" spans="2:17" x14ac:dyDescent="0.2">
      <c r="B32" s="141"/>
      <c r="C32" s="30">
        <f>C30*2</f>
        <v>32768</v>
      </c>
      <c r="D32" s="31"/>
      <c r="E32" s="32"/>
      <c r="F32" s="33"/>
      <c r="G32" s="24"/>
      <c r="I32" s="50"/>
      <c r="J32" s="50"/>
      <c r="K32" s="50"/>
      <c r="L32" s="50"/>
      <c r="M32" s="50"/>
      <c r="N32" s="50"/>
      <c r="O32" s="50"/>
      <c r="P32" s="50"/>
      <c r="Q32" s="50"/>
    </row>
    <row r="33" spans="1:17" x14ac:dyDescent="0.2">
      <c r="B33" s="141">
        <v>16</v>
      </c>
      <c r="C33" s="35">
        <v>42500</v>
      </c>
      <c r="D33" s="36"/>
      <c r="E33" s="37"/>
      <c r="F33" s="38" t="s">
        <v>15</v>
      </c>
      <c r="G33" s="24"/>
      <c r="I33" s="50"/>
      <c r="J33" s="50"/>
      <c r="K33" s="50"/>
      <c r="L33" s="50"/>
      <c r="M33" s="50"/>
      <c r="N33" s="50"/>
      <c r="O33" s="50"/>
      <c r="P33" s="50"/>
      <c r="Q33" s="50"/>
    </row>
    <row r="34" spans="1:17" x14ac:dyDescent="0.2">
      <c r="B34" s="141"/>
      <c r="C34" s="39">
        <v>64240</v>
      </c>
      <c r="D34" s="40"/>
      <c r="E34" s="41">
        <v>64240</v>
      </c>
      <c r="F34" s="42" t="s">
        <v>215</v>
      </c>
      <c r="G34" s="24"/>
      <c r="I34" s="50"/>
      <c r="J34" s="50"/>
      <c r="K34" s="43"/>
      <c r="L34" s="43"/>
      <c r="M34" s="50"/>
      <c r="N34" s="50"/>
      <c r="O34" s="50"/>
      <c r="P34" s="50"/>
      <c r="Q34" s="50"/>
    </row>
    <row r="35" spans="1:17" x14ac:dyDescent="0.2">
      <c r="A35" s="44"/>
      <c r="B35" s="141"/>
      <c r="C35" s="45">
        <v>65535</v>
      </c>
      <c r="D35" s="31"/>
      <c r="E35" s="32">
        <v>65535</v>
      </c>
      <c r="F35" s="33" t="s">
        <v>16</v>
      </c>
      <c r="G35" s="46"/>
      <c r="H35" s="47"/>
      <c r="I35" s="50"/>
      <c r="J35" s="50"/>
      <c r="K35" s="34"/>
      <c r="L35" s="34"/>
      <c r="M35" s="50"/>
      <c r="N35" s="50"/>
      <c r="O35" s="50"/>
      <c r="P35" s="50"/>
      <c r="Q35" s="50"/>
    </row>
    <row r="36" spans="1:17" x14ac:dyDescent="0.2">
      <c r="A36" s="48"/>
      <c r="B36" s="141"/>
      <c r="C36" s="30">
        <f>C32*2</f>
        <v>65536</v>
      </c>
      <c r="D36" s="31"/>
      <c r="E36" s="32"/>
      <c r="F36" s="33"/>
      <c r="G36" s="49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7" x14ac:dyDescent="0.2">
      <c r="B37" s="29">
        <v>17</v>
      </c>
      <c r="C37" s="30">
        <f>C36*2</f>
        <v>131072</v>
      </c>
      <c r="D37" s="31" t="s">
        <v>17</v>
      </c>
      <c r="E37" s="32"/>
      <c r="F37" s="33"/>
      <c r="G37" s="24"/>
      <c r="I37" s="50"/>
      <c r="J37" s="50"/>
      <c r="K37" s="50"/>
      <c r="L37" s="50"/>
      <c r="M37" s="50"/>
      <c r="N37" s="50"/>
      <c r="O37" s="50"/>
      <c r="P37" s="50"/>
      <c r="Q37" s="50"/>
    </row>
    <row r="38" spans="1:17" x14ac:dyDescent="0.2">
      <c r="B38" s="141">
        <v>18</v>
      </c>
      <c r="C38" s="51">
        <v>170000</v>
      </c>
      <c r="D38" s="52"/>
      <c r="E38" s="53">
        <f>C38/4</f>
        <v>42500</v>
      </c>
      <c r="F38" s="54" t="s">
        <v>18</v>
      </c>
      <c r="G38" s="24"/>
      <c r="I38" s="50"/>
      <c r="J38" s="50"/>
      <c r="K38" s="50"/>
      <c r="L38" s="50"/>
      <c r="M38" s="50"/>
      <c r="N38" s="50"/>
      <c r="O38" s="50"/>
      <c r="P38" s="50"/>
      <c r="Q38" s="50"/>
    </row>
    <row r="39" spans="1:17" x14ac:dyDescent="0.2">
      <c r="B39" s="141"/>
      <c r="C39" s="55">
        <v>256960</v>
      </c>
      <c r="D39" s="142" t="s">
        <v>19</v>
      </c>
      <c r="E39" s="56">
        <v>64240</v>
      </c>
      <c r="F39" s="57" t="s">
        <v>20</v>
      </c>
      <c r="G39" s="24"/>
      <c r="I39" s="50"/>
      <c r="J39" s="50"/>
      <c r="K39" s="50"/>
      <c r="L39" s="50"/>
      <c r="M39" s="58"/>
      <c r="N39" s="50"/>
      <c r="O39" s="50"/>
      <c r="P39" s="50"/>
      <c r="Q39" s="50"/>
    </row>
    <row r="40" spans="1:17" x14ac:dyDescent="0.2">
      <c r="B40" s="141"/>
      <c r="C40" s="55">
        <v>262140</v>
      </c>
      <c r="D40" s="142"/>
      <c r="E40" s="56">
        <f>C40/4</f>
        <v>65535</v>
      </c>
      <c r="F40" s="57" t="s">
        <v>21</v>
      </c>
      <c r="G40" s="24"/>
      <c r="I40" s="50"/>
      <c r="J40" s="50"/>
      <c r="K40" s="50"/>
      <c r="L40" s="50"/>
      <c r="M40" s="50"/>
      <c r="N40" s="50"/>
      <c r="O40" s="50"/>
      <c r="P40" s="50"/>
      <c r="Q40" s="50"/>
    </row>
    <row r="41" spans="1:17" x14ac:dyDescent="0.2">
      <c r="B41" s="141"/>
      <c r="C41" s="30">
        <f>C37*2</f>
        <v>262144</v>
      </c>
      <c r="D41" s="59"/>
      <c r="E41" s="32"/>
      <c r="F41" s="33"/>
      <c r="G41" s="24"/>
      <c r="I41" s="50"/>
      <c r="J41" s="50"/>
      <c r="K41" s="50"/>
      <c r="L41" s="50"/>
      <c r="M41" s="50"/>
      <c r="N41" s="50"/>
      <c r="O41" s="50"/>
      <c r="P41" s="50"/>
      <c r="Q41" s="50"/>
    </row>
    <row r="42" spans="1:17" x14ac:dyDescent="0.2">
      <c r="B42" s="141">
        <v>19</v>
      </c>
      <c r="C42" s="60">
        <v>340000</v>
      </c>
      <c r="D42" s="52"/>
      <c r="E42" s="53">
        <f>C42/8</f>
        <v>42500</v>
      </c>
      <c r="F42" s="54" t="s">
        <v>22</v>
      </c>
      <c r="G42" s="24"/>
      <c r="I42" s="50"/>
      <c r="J42" s="50"/>
      <c r="K42" s="50"/>
      <c r="L42" s="50"/>
      <c r="M42" s="50"/>
      <c r="N42" s="50"/>
      <c r="O42" s="50"/>
      <c r="P42" s="50"/>
      <c r="Q42" s="50"/>
    </row>
    <row r="43" spans="1:17" x14ac:dyDescent="0.2">
      <c r="B43" s="141"/>
      <c r="C43" s="55">
        <v>524280</v>
      </c>
      <c r="D43" s="61" t="s">
        <v>23</v>
      </c>
      <c r="E43" s="56">
        <f>C43/8</f>
        <v>65535</v>
      </c>
      <c r="F43" s="57" t="s">
        <v>24</v>
      </c>
      <c r="G43" s="24"/>
      <c r="I43" s="50"/>
      <c r="J43" s="50"/>
      <c r="K43" s="135"/>
      <c r="L43" s="135"/>
      <c r="M43" s="50"/>
      <c r="N43" s="50"/>
      <c r="O43" s="50"/>
      <c r="P43" s="50"/>
      <c r="Q43" s="50"/>
    </row>
    <row r="44" spans="1:17" x14ac:dyDescent="0.2">
      <c r="B44" s="141"/>
      <c r="C44" s="30">
        <f>C41*2</f>
        <v>524288</v>
      </c>
      <c r="D44" s="59"/>
      <c r="E44" s="32"/>
      <c r="F44" s="33"/>
      <c r="G44" s="24"/>
      <c r="H44" s="62"/>
      <c r="I44" s="50"/>
      <c r="J44" s="50"/>
      <c r="K44" s="50"/>
      <c r="L44" s="50"/>
      <c r="M44" s="50"/>
      <c r="N44" s="50"/>
      <c r="O44" s="50"/>
      <c r="P44" s="50"/>
      <c r="Q44" s="50"/>
    </row>
    <row r="45" spans="1:17" x14ac:dyDescent="0.2">
      <c r="B45" s="29">
        <v>20</v>
      </c>
      <c r="C45" s="30">
        <f t="shared" ref="C45:C57" si="1">C44*2</f>
        <v>1048576</v>
      </c>
      <c r="D45" s="31" t="s">
        <v>25</v>
      </c>
      <c r="E45" s="32"/>
      <c r="F45" s="33"/>
      <c r="G45" s="24"/>
      <c r="I45" s="136"/>
      <c r="J45" s="136"/>
      <c r="K45" s="136"/>
      <c r="L45" s="136"/>
      <c r="M45" s="136"/>
      <c r="N45" s="50"/>
      <c r="O45" s="50"/>
      <c r="P45" s="50"/>
      <c r="Q45" s="50"/>
    </row>
    <row r="46" spans="1:17" x14ac:dyDescent="0.2">
      <c r="B46" s="29">
        <v>21</v>
      </c>
      <c r="C46" s="30">
        <f t="shared" si="1"/>
        <v>2097152</v>
      </c>
      <c r="D46" s="31"/>
      <c r="E46" s="32"/>
      <c r="F46" s="33"/>
      <c r="G46" s="24"/>
      <c r="I46" s="50"/>
      <c r="J46" s="50"/>
      <c r="K46" s="50"/>
      <c r="L46" s="50"/>
      <c r="M46" s="50"/>
      <c r="N46" s="50"/>
      <c r="O46" s="50"/>
      <c r="P46" s="50"/>
      <c r="Q46" s="50"/>
    </row>
    <row r="47" spans="1:17" x14ac:dyDescent="0.2">
      <c r="B47" s="29">
        <v>22</v>
      </c>
      <c r="C47" s="30">
        <f t="shared" si="1"/>
        <v>4194304</v>
      </c>
      <c r="D47" s="31"/>
      <c r="E47" s="32"/>
      <c r="F47" s="33"/>
      <c r="G47" s="24"/>
      <c r="I47" s="50"/>
      <c r="J47" s="50"/>
      <c r="K47" s="50"/>
      <c r="L47" s="50"/>
      <c r="M47" s="50"/>
      <c r="N47" s="50"/>
      <c r="O47" s="50"/>
      <c r="P47" s="50"/>
      <c r="Q47" s="50"/>
    </row>
    <row r="48" spans="1:17" x14ac:dyDescent="0.2">
      <c r="B48" s="29">
        <v>23</v>
      </c>
      <c r="C48" s="30">
        <f t="shared" si="1"/>
        <v>8388608</v>
      </c>
      <c r="D48" s="31"/>
      <c r="E48" s="32"/>
      <c r="F48" s="33"/>
      <c r="G48" s="24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2">
      <c r="B49" s="29">
        <v>24</v>
      </c>
      <c r="C49" s="30">
        <f t="shared" si="1"/>
        <v>16777216</v>
      </c>
      <c r="D49" s="31"/>
      <c r="E49" s="32"/>
      <c r="F49" s="33"/>
      <c r="G49" s="24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2">
      <c r="B50" s="29">
        <v>25</v>
      </c>
      <c r="C50" s="30">
        <f t="shared" si="1"/>
        <v>33554432</v>
      </c>
      <c r="D50" s="31"/>
      <c r="E50" s="32"/>
      <c r="F50" s="33"/>
      <c r="G50" s="24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2">
      <c r="B51" s="29">
        <v>26</v>
      </c>
      <c r="C51" s="30">
        <f t="shared" si="1"/>
        <v>67108864</v>
      </c>
      <c r="D51" s="31"/>
      <c r="E51" s="32"/>
      <c r="F51" s="33"/>
      <c r="G51" s="24"/>
    </row>
    <row r="52" spans="2:17" ht="13.5" customHeight="1" x14ac:dyDescent="0.2">
      <c r="B52" s="29">
        <v>27</v>
      </c>
      <c r="C52" s="30">
        <f t="shared" si="1"/>
        <v>134217728</v>
      </c>
      <c r="D52" s="31"/>
      <c r="E52" s="32"/>
      <c r="F52" s="33"/>
      <c r="G52" s="24"/>
      <c r="I52" s="140"/>
      <c r="J52" s="140"/>
      <c r="K52" s="140"/>
      <c r="L52" s="140"/>
      <c r="M52" s="140"/>
      <c r="N52" s="140"/>
      <c r="O52" s="140"/>
      <c r="P52" s="140"/>
      <c r="Q52" s="140"/>
    </row>
    <row r="53" spans="2:17" x14ac:dyDescent="0.2">
      <c r="B53" s="29">
        <v>28</v>
      </c>
      <c r="C53" s="30">
        <f t="shared" si="1"/>
        <v>268435456</v>
      </c>
      <c r="D53" s="31"/>
      <c r="E53" s="32"/>
      <c r="F53" s="33"/>
      <c r="G53" s="24"/>
      <c r="I53" s="140"/>
      <c r="J53" s="140"/>
      <c r="K53" s="140"/>
      <c r="L53" s="140"/>
      <c r="M53" s="140"/>
      <c r="N53" s="140"/>
      <c r="O53" s="140"/>
      <c r="P53" s="140"/>
      <c r="Q53" s="140"/>
    </row>
    <row r="54" spans="2:17" x14ac:dyDescent="0.2">
      <c r="B54" s="29">
        <v>29</v>
      </c>
      <c r="C54" s="30">
        <f t="shared" si="1"/>
        <v>536870912</v>
      </c>
      <c r="D54" s="31"/>
      <c r="E54" s="32"/>
      <c r="F54" s="33"/>
      <c r="G54" s="24"/>
      <c r="I54" s="140"/>
      <c r="J54" s="140"/>
      <c r="K54" s="140"/>
      <c r="L54" s="140"/>
      <c r="M54" s="140"/>
      <c r="N54" s="140"/>
      <c r="O54" s="140"/>
      <c r="P54" s="140"/>
      <c r="Q54" s="140"/>
    </row>
    <row r="55" spans="2:17" x14ac:dyDescent="0.2">
      <c r="B55" s="29">
        <v>30</v>
      </c>
      <c r="C55" s="30">
        <f t="shared" si="1"/>
        <v>1073741824</v>
      </c>
      <c r="D55" s="31"/>
      <c r="E55" s="32"/>
      <c r="F55" s="33"/>
      <c r="G55" s="24"/>
      <c r="I55" s="140"/>
      <c r="J55" s="140"/>
      <c r="K55" s="140"/>
      <c r="L55" s="140"/>
      <c r="M55" s="140"/>
      <c r="N55" s="140"/>
      <c r="O55" s="140"/>
      <c r="P55" s="140"/>
      <c r="Q55" s="140"/>
    </row>
    <row r="56" spans="2:17" x14ac:dyDescent="0.2">
      <c r="B56" s="29">
        <v>31</v>
      </c>
      <c r="C56" s="30">
        <f t="shared" si="1"/>
        <v>2147483648</v>
      </c>
      <c r="D56" s="31"/>
      <c r="E56" s="32"/>
      <c r="F56" s="33"/>
      <c r="G56" s="24"/>
      <c r="I56" s="140"/>
      <c r="J56" s="140"/>
      <c r="K56" s="140"/>
      <c r="L56" s="140"/>
      <c r="M56" s="140"/>
      <c r="N56" s="140"/>
      <c r="O56" s="140"/>
      <c r="P56" s="140"/>
      <c r="Q56" s="140"/>
    </row>
    <row r="57" spans="2:17" x14ac:dyDescent="0.2">
      <c r="B57" s="29">
        <v>32</v>
      </c>
      <c r="C57" s="30">
        <f t="shared" si="1"/>
        <v>4294967296</v>
      </c>
      <c r="D57" s="31"/>
      <c r="E57" s="32"/>
      <c r="F57" s="33" t="s">
        <v>26</v>
      </c>
      <c r="G57" s="24"/>
      <c r="I57" s="140"/>
      <c r="J57" s="140"/>
      <c r="K57" s="140"/>
      <c r="L57" s="140"/>
      <c r="M57" s="140"/>
      <c r="N57" s="140"/>
      <c r="O57" s="140"/>
      <c r="P57" s="140"/>
      <c r="Q57" s="140"/>
    </row>
    <row r="58" spans="2:17" x14ac:dyDescent="0.2">
      <c r="G58" s="24"/>
    </row>
    <row r="60" spans="2:17" x14ac:dyDescent="0.2">
      <c r="B60" s="23" t="s">
        <v>209</v>
      </c>
    </row>
    <row r="61" spans="2:17" x14ac:dyDescent="0.2">
      <c r="B61" s="23" t="s">
        <v>211</v>
      </c>
    </row>
    <row r="62" spans="2:17" x14ac:dyDescent="0.2">
      <c r="B62" s="23" t="s">
        <v>210</v>
      </c>
    </row>
    <row r="63" spans="2:17" x14ac:dyDescent="0.2">
      <c r="B63" s="23" t="s">
        <v>212</v>
      </c>
    </row>
    <row r="64" spans="2:17" x14ac:dyDescent="0.2">
      <c r="B64" s="23" t="s">
        <v>213</v>
      </c>
    </row>
    <row r="65" spans="2:2" x14ac:dyDescent="0.2">
      <c r="B65" s="23" t="s">
        <v>201</v>
      </c>
    </row>
    <row r="66" spans="2:2" x14ac:dyDescent="0.2">
      <c r="B66" s="23" t="s">
        <v>214</v>
      </c>
    </row>
  </sheetData>
  <mergeCells count="6">
    <mergeCell ref="I52:Q57"/>
    <mergeCell ref="B31:B32"/>
    <mergeCell ref="B33:B36"/>
    <mergeCell ref="B38:B41"/>
    <mergeCell ref="D39:D40"/>
    <mergeCell ref="B42:B44"/>
  </mergeCells>
  <phoneticPr fontId="1"/>
  <hyperlinks>
    <hyperlink ref="B12" r:id="rId1" location="page-8"/>
  </hyperlinks>
  <pageMargins left="0" right="0" top="0" bottom="0" header="0" footer="0"/>
  <pageSetup paperSize="8" scale="110" orientation="landscape" r:id="rId2"/>
  <headerFooter alignWithMargins="0"/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8:Q51"/>
  <sheetViews>
    <sheetView showGridLines="0" topLeftCell="A8" workbookViewId="0">
      <selection activeCell="R41" sqref="R41"/>
    </sheetView>
  </sheetViews>
  <sheetFormatPr baseColWidth="10" defaultColWidth="8.83203125" defaultRowHeight="15" x14ac:dyDescent="0.2"/>
  <cols>
    <col min="17" max="17" width="12.83203125" bestFit="1" customWidth="1"/>
    <col min="18" max="18" width="11.6640625" bestFit="1" customWidth="1"/>
  </cols>
  <sheetData>
    <row r="38" spans="1:17" ht="20" x14ac:dyDescent="0.2">
      <c r="A38" s="65" t="s">
        <v>202</v>
      </c>
    </row>
    <row r="39" spans="1:17" x14ac:dyDescent="0.2">
      <c r="A39" s="66" t="s">
        <v>203</v>
      </c>
    </row>
    <row r="40" spans="1:17" x14ac:dyDescent="0.2">
      <c r="A40" s="66" t="s">
        <v>206</v>
      </c>
    </row>
    <row r="41" spans="1:17" x14ac:dyDescent="0.2">
      <c r="A41" s="66" t="s">
        <v>207</v>
      </c>
    </row>
    <row r="42" spans="1:17" x14ac:dyDescent="0.2">
      <c r="A42" s="66" t="s">
        <v>204</v>
      </c>
    </row>
    <row r="43" spans="1:17" x14ac:dyDescent="0.2">
      <c r="A43" s="66" t="s">
        <v>205</v>
      </c>
    </row>
    <row r="44" spans="1:17" x14ac:dyDescent="0.2">
      <c r="A44" s="67" t="s">
        <v>27</v>
      </c>
      <c r="Q44" s="68"/>
    </row>
    <row r="45" spans="1:17" x14ac:dyDescent="0.2">
      <c r="Q45" s="68"/>
    </row>
    <row r="46" spans="1:17" x14ac:dyDescent="0.2">
      <c r="C46" s="68"/>
      <c r="Q46" s="68"/>
    </row>
    <row r="49" spans="17:17" x14ac:dyDescent="0.2">
      <c r="Q49" s="68"/>
    </row>
    <row r="51" spans="17:17" x14ac:dyDescent="0.2">
      <c r="Q51" s="68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8" workbookViewId="0">
      <selection activeCell="F91" sqref="F91"/>
    </sheetView>
  </sheetViews>
  <sheetFormatPr baseColWidth="10" defaultColWidth="11.83203125" defaultRowHeight="15" x14ac:dyDescent="0.2"/>
  <cols>
    <col min="1" max="1" width="63.6640625" customWidth="1"/>
  </cols>
  <sheetData>
    <row r="1" spans="1:8" x14ac:dyDescent="0.2">
      <c r="A1" s="71" t="s">
        <v>28</v>
      </c>
      <c r="B1" s="72" t="s">
        <v>51</v>
      </c>
      <c r="C1" s="72">
        <v>200</v>
      </c>
      <c r="D1" s="72" t="s">
        <v>52</v>
      </c>
      <c r="E1" s="72" t="s">
        <v>53</v>
      </c>
      <c r="F1" s="73">
        <v>12</v>
      </c>
      <c r="G1" s="73" t="s">
        <v>54</v>
      </c>
      <c r="H1">
        <f>12*1024</f>
        <v>12288</v>
      </c>
    </row>
    <row r="2" spans="1:8" x14ac:dyDescent="0.2">
      <c r="A2" s="74" t="s">
        <v>29</v>
      </c>
      <c r="B2" s="75" t="s">
        <v>51</v>
      </c>
      <c r="C2" s="75">
        <v>409</v>
      </c>
      <c r="D2" s="75" t="s">
        <v>55</v>
      </c>
      <c r="E2" s="76" t="s">
        <v>56</v>
      </c>
      <c r="F2" s="77">
        <v>1.54</v>
      </c>
      <c r="G2" s="77" t="s">
        <v>57</v>
      </c>
      <c r="H2">
        <f>1.54*1024</f>
        <v>1576.96</v>
      </c>
    </row>
    <row r="3" spans="1:8" x14ac:dyDescent="0.2">
      <c r="A3" s="78" t="s">
        <v>30</v>
      </c>
      <c r="B3" s="79" t="s">
        <v>51</v>
      </c>
      <c r="C3" s="79">
        <v>304</v>
      </c>
      <c r="D3" s="79" t="s">
        <v>55</v>
      </c>
      <c r="E3" s="81" t="s">
        <v>58</v>
      </c>
      <c r="F3" s="82">
        <v>35.26</v>
      </c>
      <c r="G3" s="82" t="s">
        <v>59</v>
      </c>
      <c r="H3">
        <v>313</v>
      </c>
    </row>
    <row r="4" spans="1:8" x14ac:dyDescent="0.2">
      <c r="A4" s="83" t="s">
        <v>31</v>
      </c>
      <c r="B4" s="70" t="s">
        <v>51</v>
      </c>
      <c r="C4" s="70">
        <v>304</v>
      </c>
      <c r="D4" s="70" t="s">
        <v>55</v>
      </c>
      <c r="E4" s="76" t="s">
        <v>60</v>
      </c>
      <c r="F4" s="85">
        <v>0.27</v>
      </c>
      <c r="G4" s="85" t="s">
        <v>61</v>
      </c>
      <c r="H4">
        <v>313</v>
      </c>
    </row>
    <row r="5" spans="1:8" x14ac:dyDescent="0.2">
      <c r="A5" s="78" t="s">
        <v>32</v>
      </c>
      <c r="B5" s="79" t="s">
        <v>51</v>
      </c>
      <c r="C5" s="79">
        <v>304</v>
      </c>
      <c r="D5" s="79" t="s">
        <v>55</v>
      </c>
      <c r="E5" s="81" t="s">
        <v>62</v>
      </c>
      <c r="F5" s="82">
        <v>0.31</v>
      </c>
      <c r="G5" s="82" t="s">
        <v>63</v>
      </c>
      <c r="H5">
        <v>313</v>
      </c>
    </row>
    <row r="6" spans="1:8" x14ac:dyDescent="0.2">
      <c r="A6" s="69" t="s">
        <v>33</v>
      </c>
      <c r="B6" s="70" t="s">
        <v>51</v>
      </c>
      <c r="C6" s="70">
        <v>304</v>
      </c>
      <c r="D6" s="70" t="s">
        <v>55</v>
      </c>
      <c r="E6" s="76" t="s">
        <v>64</v>
      </c>
      <c r="F6" s="85">
        <v>0.23</v>
      </c>
      <c r="G6" s="85" t="s">
        <v>65</v>
      </c>
      <c r="H6">
        <v>313</v>
      </c>
    </row>
    <row r="7" spans="1:8" x14ac:dyDescent="0.2">
      <c r="A7" s="78" t="s">
        <v>34</v>
      </c>
      <c r="B7" s="79" t="s">
        <v>51</v>
      </c>
      <c r="C7" s="79">
        <v>304</v>
      </c>
      <c r="D7" s="79" t="s">
        <v>55</v>
      </c>
      <c r="E7" s="81" t="s">
        <v>66</v>
      </c>
      <c r="F7" s="82">
        <v>0.54</v>
      </c>
      <c r="G7" s="82" t="s">
        <v>67</v>
      </c>
      <c r="H7">
        <v>313</v>
      </c>
    </row>
    <row r="8" spans="1:8" x14ac:dyDescent="0.2">
      <c r="A8" s="69" t="s">
        <v>35</v>
      </c>
      <c r="B8" s="70" t="s">
        <v>51</v>
      </c>
      <c r="C8" s="70">
        <v>304</v>
      </c>
      <c r="D8" s="70" t="s">
        <v>68</v>
      </c>
      <c r="E8" s="76" t="s">
        <v>69</v>
      </c>
      <c r="F8" s="85">
        <v>31.11</v>
      </c>
      <c r="G8" s="85" t="s">
        <v>70</v>
      </c>
      <c r="H8">
        <v>313</v>
      </c>
    </row>
    <row r="9" spans="1:8" x14ac:dyDescent="0.2">
      <c r="A9" s="78" t="s">
        <v>36</v>
      </c>
      <c r="B9" s="79" t="s">
        <v>51</v>
      </c>
      <c r="C9" s="79">
        <v>304</v>
      </c>
      <c r="D9" s="79" t="s">
        <v>68</v>
      </c>
      <c r="E9" s="81" t="s">
        <v>71</v>
      </c>
      <c r="F9" s="82">
        <v>3.42</v>
      </c>
      <c r="G9" s="82" t="s">
        <v>72</v>
      </c>
      <c r="H9">
        <v>313</v>
      </c>
    </row>
    <row r="10" spans="1:8" x14ac:dyDescent="0.2">
      <c r="A10" s="69" t="s">
        <v>37</v>
      </c>
      <c r="B10" s="70" t="s">
        <v>51</v>
      </c>
      <c r="C10" s="70">
        <v>304</v>
      </c>
      <c r="D10" s="70" t="s">
        <v>68</v>
      </c>
      <c r="E10" s="76" t="s">
        <v>73</v>
      </c>
      <c r="F10" s="85">
        <v>16.64</v>
      </c>
      <c r="G10" s="85" t="s">
        <v>74</v>
      </c>
      <c r="H10">
        <v>313</v>
      </c>
    </row>
    <row r="11" spans="1:8" x14ac:dyDescent="0.2">
      <c r="A11" s="78" t="s">
        <v>38</v>
      </c>
      <c r="B11" s="79" t="s">
        <v>51</v>
      </c>
      <c r="C11" s="79">
        <v>304</v>
      </c>
      <c r="D11" s="79" t="s">
        <v>68</v>
      </c>
      <c r="E11" s="81" t="s">
        <v>75</v>
      </c>
      <c r="F11" s="82">
        <v>8.75</v>
      </c>
      <c r="G11" s="82" t="s">
        <v>76</v>
      </c>
      <c r="H11">
        <v>313</v>
      </c>
    </row>
    <row r="12" spans="1:8" x14ac:dyDescent="0.2">
      <c r="A12" s="69" t="s">
        <v>39</v>
      </c>
      <c r="B12" s="70" t="s">
        <v>51</v>
      </c>
      <c r="C12" s="70">
        <v>304</v>
      </c>
      <c r="D12" s="70" t="s">
        <v>68</v>
      </c>
      <c r="E12" s="76" t="s">
        <v>77</v>
      </c>
      <c r="F12" s="85">
        <v>0.69</v>
      </c>
      <c r="G12" s="85" t="s">
        <v>78</v>
      </c>
      <c r="H12">
        <v>313</v>
      </c>
    </row>
    <row r="13" spans="1:8" x14ac:dyDescent="0.2">
      <c r="A13" s="78" t="s">
        <v>40</v>
      </c>
      <c r="B13" s="79" t="s">
        <v>51</v>
      </c>
      <c r="C13" s="79">
        <v>304</v>
      </c>
      <c r="D13" s="79" t="s">
        <v>68</v>
      </c>
      <c r="E13" s="81" t="s">
        <v>77</v>
      </c>
      <c r="F13" s="82">
        <v>0.7</v>
      </c>
      <c r="G13" s="82" t="s">
        <v>79</v>
      </c>
      <c r="H13">
        <v>313</v>
      </c>
    </row>
    <row r="14" spans="1:8" x14ac:dyDescent="0.2">
      <c r="A14" s="69" t="s">
        <v>41</v>
      </c>
      <c r="B14" s="70" t="s">
        <v>51</v>
      </c>
      <c r="C14" s="70">
        <v>304</v>
      </c>
      <c r="D14" s="70" t="s">
        <v>68</v>
      </c>
      <c r="E14" s="76" t="s">
        <v>77</v>
      </c>
      <c r="F14" s="85">
        <v>0.86</v>
      </c>
      <c r="G14" s="85" t="s">
        <v>80</v>
      </c>
      <c r="H14">
        <v>313</v>
      </c>
    </row>
    <row r="15" spans="1:8" x14ac:dyDescent="0.2">
      <c r="A15" s="78" t="s">
        <v>42</v>
      </c>
      <c r="B15" s="79" t="s">
        <v>51</v>
      </c>
      <c r="C15" s="79">
        <v>304</v>
      </c>
      <c r="D15" s="79" t="s">
        <v>68</v>
      </c>
      <c r="E15" s="81" t="s">
        <v>77</v>
      </c>
      <c r="F15" s="82">
        <v>58.92</v>
      </c>
      <c r="G15" s="82" t="s">
        <v>81</v>
      </c>
      <c r="H15">
        <v>313</v>
      </c>
    </row>
    <row r="16" spans="1:8" x14ac:dyDescent="0.2">
      <c r="A16" s="69" t="s">
        <v>43</v>
      </c>
      <c r="B16" s="70" t="s">
        <v>51</v>
      </c>
      <c r="C16" s="70">
        <v>304</v>
      </c>
      <c r="D16" s="70" t="s">
        <v>68</v>
      </c>
      <c r="E16" s="76" t="s">
        <v>77</v>
      </c>
      <c r="F16" s="85">
        <v>0.36</v>
      </c>
      <c r="G16" s="85" t="s">
        <v>81</v>
      </c>
      <c r="H16">
        <v>313</v>
      </c>
    </row>
    <row r="17" spans="1:8" x14ac:dyDescent="0.2">
      <c r="A17" s="78" t="s">
        <v>44</v>
      </c>
      <c r="B17" s="79" t="s">
        <v>51</v>
      </c>
      <c r="C17" s="79">
        <v>304</v>
      </c>
      <c r="D17" s="79" t="s">
        <v>68</v>
      </c>
      <c r="E17" s="81" t="s">
        <v>77</v>
      </c>
      <c r="F17" s="82">
        <v>1.46</v>
      </c>
      <c r="G17" s="82" t="s">
        <v>82</v>
      </c>
      <c r="H17">
        <v>313</v>
      </c>
    </row>
    <row r="18" spans="1:8" x14ac:dyDescent="0.2">
      <c r="A18" s="69" t="s">
        <v>45</v>
      </c>
      <c r="B18" s="70" t="s">
        <v>51</v>
      </c>
      <c r="C18" s="70">
        <v>304</v>
      </c>
      <c r="D18" s="70" t="s">
        <v>68</v>
      </c>
      <c r="E18" s="76" t="s">
        <v>77</v>
      </c>
      <c r="F18" s="85">
        <v>2.29</v>
      </c>
      <c r="G18" s="85" t="s">
        <v>83</v>
      </c>
      <c r="H18">
        <v>310</v>
      </c>
    </row>
    <row r="19" spans="1:8" x14ac:dyDescent="0.2">
      <c r="A19" s="78" t="s">
        <v>46</v>
      </c>
      <c r="B19" s="79" t="s">
        <v>51</v>
      </c>
      <c r="C19" s="79">
        <v>304</v>
      </c>
      <c r="D19" s="79" t="s">
        <v>68</v>
      </c>
      <c r="E19" s="81" t="s">
        <v>77</v>
      </c>
      <c r="F19" s="82">
        <v>1.46</v>
      </c>
      <c r="G19" s="82" t="s">
        <v>84</v>
      </c>
      <c r="H19">
        <v>313</v>
      </c>
    </row>
    <row r="20" spans="1:8" x14ac:dyDescent="0.2">
      <c r="A20" s="69" t="s">
        <v>47</v>
      </c>
      <c r="B20" s="70" t="s">
        <v>51</v>
      </c>
      <c r="C20" s="70">
        <v>304</v>
      </c>
      <c r="D20" s="70" t="s">
        <v>68</v>
      </c>
      <c r="E20" s="76" t="s">
        <v>77</v>
      </c>
      <c r="F20" s="85">
        <v>0.89</v>
      </c>
      <c r="G20" s="85" t="s">
        <v>85</v>
      </c>
      <c r="H20">
        <v>313</v>
      </c>
    </row>
    <row r="21" spans="1:8" x14ac:dyDescent="0.2">
      <c r="A21" s="78" t="s">
        <v>48</v>
      </c>
      <c r="B21" s="79" t="s">
        <v>51</v>
      </c>
      <c r="C21" s="79">
        <v>304</v>
      </c>
      <c r="D21" s="79" t="s">
        <v>68</v>
      </c>
      <c r="E21" s="81" t="s">
        <v>77</v>
      </c>
      <c r="F21" s="82">
        <v>0.36</v>
      </c>
      <c r="G21" s="82" t="s">
        <v>86</v>
      </c>
      <c r="H21">
        <v>313</v>
      </c>
    </row>
    <row r="22" spans="1:8" x14ac:dyDescent="0.2">
      <c r="A22" s="69" t="s">
        <v>49</v>
      </c>
      <c r="B22" s="70" t="s">
        <v>51</v>
      </c>
      <c r="C22" s="70">
        <v>304</v>
      </c>
      <c r="D22" s="70" t="s">
        <v>68</v>
      </c>
      <c r="E22" s="76" t="s">
        <v>77</v>
      </c>
      <c r="F22" s="85">
        <v>4.79</v>
      </c>
      <c r="G22" s="85" t="s">
        <v>87</v>
      </c>
      <c r="H22">
        <v>310</v>
      </c>
    </row>
    <row r="23" spans="1:8" x14ac:dyDescent="0.2">
      <c r="A23" s="78" t="s">
        <v>50</v>
      </c>
      <c r="B23" s="79" t="s">
        <v>51</v>
      </c>
      <c r="C23" s="79">
        <v>304</v>
      </c>
      <c r="D23" s="79" t="s">
        <v>68</v>
      </c>
      <c r="E23" s="81" t="s">
        <v>77</v>
      </c>
      <c r="F23" s="82">
        <v>0.83</v>
      </c>
      <c r="G23" s="82" t="s">
        <v>87</v>
      </c>
      <c r="H23">
        <v>310</v>
      </c>
    </row>
    <row r="24" spans="1:8" x14ac:dyDescent="0.2">
      <c r="A24" s="69" t="s">
        <v>88</v>
      </c>
      <c r="B24" s="70" t="s">
        <v>51</v>
      </c>
      <c r="C24" s="70">
        <v>304</v>
      </c>
      <c r="D24" s="70" t="s">
        <v>68</v>
      </c>
      <c r="E24" s="76" t="s">
        <v>77</v>
      </c>
      <c r="F24" s="85">
        <v>2.13</v>
      </c>
      <c r="G24" s="85" t="s">
        <v>87</v>
      </c>
      <c r="H24">
        <v>310</v>
      </c>
    </row>
    <row r="25" spans="1:8" x14ac:dyDescent="0.2">
      <c r="A25" s="78" t="s">
        <v>89</v>
      </c>
      <c r="B25" s="79" t="s">
        <v>51</v>
      </c>
      <c r="C25" s="79">
        <v>304</v>
      </c>
      <c r="D25" s="79" t="s">
        <v>68</v>
      </c>
      <c r="E25" s="80" t="s">
        <v>90</v>
      </c>
      <c r="F25" s="82"/>
      <c r="G25" s="82" t="s">
        <v>91</v>
      </c>
      <c r="H25">
        <v>82</v>
      </c>
    </row>
    <row r="26" spans="1:8" x14ac:dyDescent="0.2">
      <c r="A26" s="69" t="s">
        <v>92</v>
      </c>
      <c r="B26" s="70" t="s">
        <v>51</v>
      </c>
      <c r="C26" s="70">
        <v>304</v>
      </c>
      <c r="D26" s="70" t="s">
        <v>93</v>
      </c>
      <c r="E26" s="76" t="s">
        <v>94</v>
      </c>
      <c r="F26" s="85">
        <v>77.63</v>
      </c>
      <c r="G26" s="85" t="s">
        <v>95</v>
      </c>
      <c r="H26">
        <v>189</v>
      </c>
    </row>
    <row r="27" spans="1:8" x14ac:dyDescent="0.2">
      <c r="A27" s="78" t="s">
        <v>96</v>
      </c>
      <c r="B27" s="79" t="s">
        <v>51</v>
      </c>
      <c r="C27" s="79">
        <v>304</v>
      </c>
      <c r="D27" s="79" t="s">
        <v>93</v>
      </c>
      <c r="E27" s="81" t="s">
        <v>97</v>
      </c>
      <c r="F27" s="82">
        <v>63.92</v>
      </c>
      <c r="G27" s="82" t="s">
        <v>98</v>
      </c>
      <c r="H27">
        <v>188</v>
      </c>
    </row>
    <row r="28" spans="1:8" x14ac:dyDescent="0.2">
      <c r="A28" s="69" t="s">
        <v>99</v>
      </c>
      <c r="B28" s="70" t="s">
        <v>51</v>
      </c>
      <c r="C28" s="70">
        <v>304</v>
      </c>
      <c r="D28" s="70" t="s">
        <v>68</v>
      </c>
      <c r="E28" s="84" t="s">
        <v>100</v>
      </c>
      <c r="F28" s="85"/>
      <c r="G28" s="85" t="s">
        <v>101</v>
      </c>
      <c r="H28">
        <v>75</v>
      </c>
    </row>
    <row r="29" spans="1:8" x14ac:dyDescent="0.2">
      <c r="A29" s="78"/>
      <c r="B29" s="146" t="s">
        <v>51</v>
      </c>
      <c r="C29" s="146">
        <v>304</v>
      </c>
      <c r="D29" s="146" t="s">
        <v>103</v>
      </c>
      <c r="E29" s="147" t="s">
        <v>94</v>
      </c>
      <c r="F29" s="148">
        <v>1.74</v>
      </c>
      <c r="G29" s="148" t="s">
        <v>105</v>
      </c>
      <c r="H29">
        <v>187</v>
      </c>
    </row>
    <row r="30" spans="1:8" x14ac:dyDescent="0.2">
      <c r="A30" s="78" t="s">
        <v>171</v>
      </c>
      <c r="B30" s="146"/>
      <c r="C30" s="146"/>
      <c r="D30" s="146"/>
      <c r="E30" s="147"/>
      <c r="F30" s="148"/>
      <c r="G30" s="148"/>
    </row>
    <row r="31" spans="1:8" x14ac:dyDescent="0.2">
      <c r="A31" s="69"/>
      <c r="B31" s="143" t="s">
        <v>51</v>
      </c>
      <c r="C31" s="143">
        <v>200</v>
      </c>
      <c r="D31" s="143" t="s">
        <v>103</v>
      </c>
      <c r="E31" s="144" t="s">
        <v>77</v>
      </c>
      <c r="F31" s="145"/>
      <c r="G31" s="145" t="s">
        <v>107</v>
      </c>
      <c r="H31">
        <v>73</v>
      </c>
    </row>
    <row r="32" spans="1:8" x14ac:dyDescent="0.2">
      <c r="A32" s="69" t="s">
        <v>106</v>
      </c>
      <c r="B32" s="143"/>
      <c r="C32" s="143"/>
      <c r="D32" s="143"/>
      <c r="E32" s="144"/>
      <c r="F32" s="145"/>
      <c r="G32" s="145"/>
    </row>
    <row r="33" spans="1:8" x14ac:dyDescent="0.2">
      <c r="A33" s="78"/>
      <c r="B33" s="146" t="s">
        <v>51</v>
      </c>
      <c r="C33" s="146">
        <v>304</v>
      </c>
      <c r="D33" s="146" t="s">
        <v>109</v>
      </c>
      <c r="E33" s="147" t="s">
        <v>110</v>
      </c>
      <c r="F33" s="148">
        <v>15.53</v>
      </c>
      <c r="G33" s="148" t="s">
        <v>111</v>
      </c>
      <c r="H33">
        <v>188</v>
      </c>
    </row>
    <row r="34" spans="1:8" x14ac:dyDescent="0.2">
      <c r="A34" s="78" t="s">
        <v>108</v>
      </c>
      <c r="B34" s="146"/>
      <c r="C34" s="146"/>
      <c r="D34" s="146"/>
      <c r="E34" s="147"/>
      <c r="F34" s="148"/>
      <c r="G34" s="148"/>
    </row>
    <row r="35" spans="1:8" x14ac:dyDescent="0.2">
      <c r="A35" s="69"/>
      <c r="B35" s="143" t="s">
        <v>51</v>
      </c>
      <c r="C35" s="143">
        <v>304</v>
      </c>
      <c r="D35" s="143" t="s">
        <v>103</v>
      </c>
      <c r="E35" s="144" t="s">
        <v>113</v>
      </c>
      <c r="F35" s="145">
        <v>0.13</v>
      </c>
      <c r="G35" s="145" t="s">
        <v>114</v>
      </c>
      <c r="H35">
        <v>186</v>
      </c>
    </row>
    <row r="36" spans="1:8" x14ac:dyDescent="0.2">
      <c r="A36" s="69" t="s">
        <v>112</v>
      </c>
      <c r="B36" s="143"/>
      <c r="C36" s="143"/>
      <c r="D36" s="143"/>
      <c r="E36" s="144"/>
      <c r="F36" s="145"/>
      <c r="G36" s="145"/>
    </row>
    <row r="37" spans="1:8" x14ac:dyDescent="0.2">
      <c r="A37" s="78"/>
      <c r="B37" s="146" t="s">
        <v>51</v>
      </c>
      <c r="C37" s="146">
        <v>304</v>
      </c>
      <c r="D37" s="146" t="s">
        <v>103</v>
      </c>
      <c r="E37" s="147" t="s">
        <v>116</v>
      </c>
      <c r="F37" s="148">
        <v>0.12</v>
      </c>
      <c r="G37" s="148" t="s">
        <v>117</v>
      </c>
      <c r="H37">
        <v>186</v>
      </c>
    </row>
    <row r="38" spans="1:8" x14ac:dyDescent="0.2">
      <c r="A38" s="78" t="s">
        <v>115</v>
      </c>
      <c r="B38" s="146"/>
      <c r="C38" s="146"/>
      <c r="D38" s="146"/>
      <c r="E38" s="147"/>
      <c r="F38" s="148"/>
      <c r="G38" s="148"/>
    </row>
    <row r="39" spans="1:8" x14ac:dyDescent="0.2">
      <c r="A39" s="69"/>
      <c r="B39" s="143" t="s">
        <v>51</v>
      </c>
      <c r="C39" s="143">
        <v>304</v>
      </c>
      <c r="D39" s="143" t="s">
        <v>103</v>
      </c>
      <c r="E39" s="144" t="s">
        <v>97</v>
      </c>
      <c r="F39" s="145">
        <v>0.04</v>
      </c>
      <c r="G39" s="145" t="s">
        <v>118</v>
      </c>
      <c r="H39">
        <v>186</v>
      </c>
    </row>
    <row r="40" spans="1:8" x14ac:dyDescent="0.2">
      <c r="A40" s="69" t="s">
        <v>102</v>
      </c>
      <c r="B40" s="143"/>
      <c r="C40" s="143"/>
      <c r="D40" s="143"/>
      <c r="E40" s="144"/>
      <c r="F40" s="145"/>
      <c r="G40" s="145"/>
    </row>
    <row r="41" spans="1:8" x14ac:dyDescent="0.2">
      <c r="A41" s="78"/>
      <c r="B41" s="146" t="s">
        <v>51</v>
      </c>
      <c r="C41" s="146">
        <v>304</v>
      </c>
      <c r="D41" s="146" t="s">
        <v>109</v>
      </c>
      <c r="E41" s="147" t="s">
        <v>97</v>
      </c>
      <c r="F41" s="148">
        <v>0.18</v>
      </c>
      <c r="G41" s="148" t="s">
        <v>120</v>
      </c>
      <c r="H41">
        <v>186</v>
      </c>
    </row>
    <row r="42" spans="1:8" x14ac:dyDescent="0.2">
      <c r="A42" s="78" t="s">
        <v>119</v>
      </c>
      <c r="B42" s="146"/>
      <c r="C42" s="146"/>
      <c r="D42" s="146"/>
      <c r="E42" s="147"/>
      <c r="F42" s="148"/>
      <c r="G42" s="148"/>
    </row>
    <row r="43" spans="1:8" x14ac:dyDescent="0.2">
      <c r="A43" s="69"/>
      <c r="B43" s="143" t="s">
        <v>51</v>
      </c>
      <c r="C43" s="143">
        <v>304</v>
      </c>
      <c r="D43" s="143" t="s">
        <v>103</v>
      </c>
      <c r="E43" s="144" t="s">
        <v>122</v>
      </c>
      <c r="F43" s="145">
        <v>0.09</v>
      </c>
      <c r="G43" s="145" t="s">
        <v>114</v>
      </c>
      <c r="H43">
        <v>186</v>
      </c>
    </row>
    <row r="44" spans="1:8" x14ac:dyDescent="0.2">
      <c r="A44" s="69" t="s">
        <v>121</v>
      </c>
      <c r="B44" s="143"/>
      <c r="C44" s="143"/>
      <c r="D44" s="143"/>
      <c r="E44" s="144"/>
      <c r="F44" s="145"/>
      <c r="G44" s="145"/>
    </row>
    <row r="45" spans="1:8" x14ac:dyDescent="0.2">
      <c r="A45" s="78"/>
      <c r="B45" s="146" t="s">
        <v>51</v>
      </c>
      <c r="C45" s="146">
        <v>304</v>
      </c>
      <c r="D45" s="146" t="s">
        <v>103</v>
      </c>
      <c r="E45" s="147" t="s">
        <v>124</v>
      </c>
      <c r="F45" s="148">
        <v>0.1</v>
      </c>
      <c r="G45" s="148" t="s">
        <v>125</v>
      </c>
      <c r="H45">
        <v>186</v>
      </c>
    </row>
    <row r="46" spans="1:8" x14ac:dyDescent="0.2">
      <c r="A46" s="78" t="s">
        <v>123</v>
      </c>
      <c r="B46" s="146"/>
      <c r="C46" s="146"/>
      <c r="D46" s="146"/>
      <c r="E46" s="147"/>
      <c r="F46" s="148"/>
      <c r="G46" s="148"/>
    </row>
    <row r="47" spans="1:8" x14ac:dyDescent="0.2">
      <c r="A47" s="69"/>
      <c r="B47" s="143" t="s">
        <v>51</v>
      </c>
      <c r="C47" s="143">
        <v>304</v>
      </c>
      <c r="D47" s="143" t="s">
        <v>103</v>
      </c>
      <c r="E47" s="144" t="s">
        <v>127</v>
      </c>
      <c r="F47" s="145">
        <v>0.1</v>
      </c>
      <c r="G47" s="145" t="s">
        <v>128</v>
      </c>
      <c r="H47">
        <v>186</v>
      </c>
    </row>
    <row r="48" spans="1:8" x14ac:dyDescent="0.2">
      <c r="A48" s="69" t="s">
        <v>126</v>
      </c>
      <c r="B48" s="143"/>
      <c r="C48" s="143"/>
      <c r="D48" s="143"/>
      <c r="E48" s="144"/>
      <c r="F48" s="145"/>
      <c r="G48" s="145"/>
    </row>
    <row r="49" spans="1:8" x14ac:dyDescent="0.2">
      <c r="A49" s="78"/>
      <c r="B49" s="146" t="s">
        <v>51</v>
      </c>
      <c r="C49" s="146">
        <v>304</v>
      </c>
      <c r="D49" s="146" t="s">
        <v>103</v>
      </c>
      <c r="E49" s="147" t="s">
        <v>130</v>
      </c>
      <c r="F49" s="148">
        <v>0.09</v>
      </c>
      <c r="G49" s="148" t="s">
        <v>131</v>
      </c>
      <c r="H49">
        <v>186</v>
      </c>
    </row>
    <row r="50" spans="1:8" x14ac:dyDescent="0.2">
      <c r="A50" s="78" t="s">
        <v>129</v>
      </c>
      <c r="B50" s="146"/>
      <c r="C50" s="146"/>
      <c r="D50" s="146"/>
      <c r="E50" s="147"/>
      <c r="F50" s="148"/>
      <c r="G50" s="148"/>
    </row>
    <row r="51" spans="1:8" x14ac:dyDescent="0.2">
      <c r="A51" s="69"/>
      <c r="B51" s="143" t="s">
        <v>51</v>
      </c>
      <c r="C51" s="143">
        <v>304</v>
      </c>
      <c r="D51" s="143" t="s">
        <v>103</v>
      </c>
      <c r="E51" s="144" t="s">
        <v>133</v>
      </c>
      <c r="F51" s="145">
        <v>0.18</v>
      </c>
      <c r="G51" s="145" t="s">
        <v>134</v>
      </c>
      <c r="H51">
        <v>186</v>
      </c>
    </row>
    <row r="52" spans="1:8" x14ac:dyDescent="0.2">
      <c r="A52" s="69" t="s">
        <v>132</v>
      </c>
      <c r="B52" s="143"/>
      <c r="C52" s="143"/>
      <c r="D52" s="143"/>
      <c r="E52" s="144"/>
      <c r="F52" s="145"/>
      <c r="G52" s="145"/>
    </row>
    <row r="53" spans="1:8" x14ac:dyDescent="0.2">
      <c r="A53" s="78"/>
      <c r="B53" s="146" t="s">
        <v>51</v>
      </c>
      <c r="C53" s="146">
        <v>304</v>
      </c>
      <c r="D53" s="146" t="s">
        <v>103</v>
      </c>
      <c r="E53" s="147" t="s">
        <v>136</v>
      </c>
      <c r="F53" s="148">
        <v>0.1</v>
      </c>
      <c r="G53" s="148" t="s">
        <v>137</v>
      </c>
      <c r="H53">
        <v>186</v>
      </c>
    </row>
    <row r="54" spans="1:8" x14ac:dyDescent="0.2">
      <c r="A54" s="78" t="s">
        <v>135</v>
      </c>
      <c r="B54" s="146"/>
      <c r="C54" s="146"/>
      <c r="D54" s="146"/>
      <c r="E54" s="147"/>
      <c r="F54" s="148"/>
      <c r="G54" s="148"/>
    </row>
    <row r="55" spans="1:8" x14ac:dyDescent="0.2">
      <c r="A55" s="69"/>
      <c r="B55" s="143" t="s">
        <v>51</v>
      </c>
      <c r="C55" s="143">
        <v>304</v>
      </c>
      <c r="D55" s="143" t="s">
        <v>103</v>
      </c>
      <c r="E55" s="144" t="s">
        <v>139</v>
      </c>
      <c r="F55" s="145">
        <v>0.1</v>
      </c>
      <c r="G55" s="145" t="s">
        <v>140</v>
      </c>
      <c r="H55">
        <v>186</v>
      </c>
    </row>
    <row r="56" spans="1:8" x14ac:dyDescent="0.2">
      <c r="A56" s="69" t="s">
        <v>138</v>
      </c>
      <c r="B56" s="143"/>
      <c r="C56" s="143"/>
      <c r="D56" s="143"/>
      <c r="E56" s="144"/>
      <c r="F56" s="145"/>
      <c r="G56" s="145"/>
    </row>
    <row r="57" spans="1:8" x14ac:dyDescent="0.2">
      <c r="A57" s="78"/>
      <c r="B57" s="146" t="s">
        <v>51</v>
      </c>
      <c r="C57" s="146">
        <v>304</v>
      </c>
      <c r="D57" s="146" t="s">
        <v>142</v>
      </c>
      <c r="E57" s="147" t="s">
        <v>143</v>
      </c>
      <c r="F57" s="148">
        <v>8.1199999999999992</v>
      </c>
      <c r="G57" s="148" t="s">
        <v>144</v>
      </c>
      <c r="H57">
        <v>188</v>
      </c>
    </row>
    <row r="58" spans="1:8" x14ac:dyDescent="0.2">
      <c r="A58" s="78" t="s">
        <v>141</v>
      </c>
      <c r="B58" s="146"/>
      <c r="C58" s="146"/>
      <c r="D58" s="146"/>
      <c r="E58" s="147"/>
      <c r="F58" s="148"/>
      <c r="G58" s="148"/>
    </row>
    <row r="59" spans="1:8" x14ac:dyDescent="0.2">
      <c r="A59" s="69"/>
      <c r="B59" s="143" t="s">
        <v>51</v>
      </c>
      <c r="C59" s="143">
        <v>304</v>
      </c>
      <c r="D59" s="143" t="s">
        <v>142</v>
      </c>
      <c r="E59" s="144" t="s">
        <v>145</v>
      </c>
      <c r="F59" s="145">
        <v>9.0299999999999994</v>
      </c>
      <c r="G59" s="145" t="s">
        <v>146</v>
      </c>
      <c r="H59">
        <v>188</v>
      </c>
    </row>
    <row r="60" spans="1:8" x14ac:dyDescent="0.2">
      <c r="A60" s="69" t="s">
        <v>141</v>
      </c>
      <c r="B60" s="143"/>
      <c r="C60" s="143"/>
      <c r="D60" s="143"/>
      <c r="E60" s="144"/>
      <c r="F60" s="145"/>
      <c r="G60" s="145"/>
    </row>
    <row r="61" spans="1:8" x14ac:dyDescent="0.2">
      <c r="A61" s="78"/>
      <c r="B61" s="146" t="s">
        <v>51</v>
      </c>
      <c r="C61" s="146">
        <v>304</v>
      </c>
      <c r="D61" s="146" t="s">
        <v>142</v>
      </c>
      <c r="E61" s="147" t="s">
        <v>147</v>
      </c>
      <c r="F61" s="148">
        <v>17.22</v>
      </c>
      <c r="G61" s="148" t="s">
        <v>148</v>
      </c>
      <c r="H61">
        <v>188</v>
      </c>
    </row>
    <row r="62" spans="1:8" x14ac:dyDescent="0.2">
      <c r="A62" s="78" t="s">
        <v>141</v>
      </c>
      <c r="B62" s="146"/>
      <c r="C62" s="146"/>
      <c r="D62" s="146"/>
      <c r="E62" s="147"/>
      <c r="F62" s="148"/>
      <c r="G62" s="148"/>
    </row>
    <row r="63" spans="1:8" x14ac:dyDescent="0.2">
      <c r="A63" s="69"/>
      <c r="B63" s="143" t="s">
        <v>51</v>
      </c>
      <c r="C63" s="143">
        <v>304</v>
      </c>
      <c r="D63" s="143" t="s">
        <v>142</v>
      </c>
      <c r="E63" s="144" t="s">
        <v>149</v>
      </c>
      <c r="F63" s="145">
        <v>8.67</v>
      </c>
      <c r="G63" s="145" t="s">
        <v>150</v>
      </c>
      <c r="H63">
        <v>188</v>
      </c>
    </row>
    <row r="64" spans="1:8" x14ac:dyDescent="0.2">
      <c r="A64" s="69" t="s">
        <v>141</v>
      </c>
      <c r="B64" s="143"/>
      <c r="C64" s="143"/>
      <c r="D64" s="143"/>
      <c r="E64" s="144"/>
      <c r="F64" s="145"/>
      <c r="G64" s="145"/>
    </row>
    <row r="65" spans="1:8" x14ac:dyDescent="0.2">
      <c r="A65" s="78"/>
      <c r="B65" s="146" t="s">
        <v>51</v>
      </c>
      <c r="C65" s="146">
        <v>304</v>
      </c>
      <c r="D65" s="146" t="s">
        <v>142</v>
      </c>
      <c r="E65" s="147" t="s">
        <v>151</v>
      </c>
      <c r="F65" s="148">
        <v>6.3</v>
      </c>
      <c r="G65" s="148" t="s">
        <v>152</v>
      </c>
      <c r="H65">
        <v>188</v>
      </c>
    </row>
    <row r="66" spans="1:8" x14ac:dyDescent="0.2">
      <c r="A66" s="78" t="s">
        <v>141</v>
      </c>
      <c r="B66" s="146"/>
      <c r="C66" s="146"/>
      <c r="D66" s="146"/>
      <c r="E66" s="147"/>
      <c r="F66" s="148"/>
      <c r="G66" s="148"/>
    </row>
    <row r="67" spans="1:8" x14ac:dyDescent="0.2">
      <c r="A67" s="69"/>
      <c r="B67" s="143" t="s">
        <v>51</v>
      </c>
      <c r="C67" s="143">
        <v>304</v>
      </c>
      <c r="D67" s="143" t="s">
        <v>142</v>
      </c>
      <c r="E67" s="144" t="s">
        <v>153</v>
      </c>
      <c r="F67" s="145">
        <v>8.94</v>
      </c>
      <c r="G67" s="145" t="s">
        <v>114</v>
      </c>
      <c r="H67">
        <v>188</v>
      </c>
    </row>
    <row r="68" spans="1:8" x14ac:dyDescent="0.2">
      <c r="A68" s="69" t="s">
        <v>141</v>
      </c>
      <c r="B68" s="143"/>
      <c r="C68" s="143"/>
      <c r="D68" s="143"/>
      <c r="E68" s="144"/>
      <c r="F68" s="145"/>
      <c r="G68" s="145"/>
    </row>
    <row r="69" spans="1:8" x14ac:dyDescent="0.2">
      <c r="A69" s="78"/>
      <c r="B69" s="146" t="s">
        <v>51</v>
      </c>
      <c r="C69" s="146">
        <v>304</v>
      </c>
      <c r="D69" s="146" t="s">
        <v>142</v>
      </c>
      <c r="E69" s="147" t="s">
        <v>154</v>
      </c>
      <c r="F69" s="148">
        <v>11.61</v>
      </c>
      <c r="G69" s="148" t="s">
        <v>155</v>
      </c>
      <c r="H69">
        <v>188</v>
      </c>
    </row>
    <row r="70" spans="1:8" x14ac:dyDescent="0.2">
      <c r="A70" s="78" t="s">
        <v>141</v>
      </c>
      <c r="B70" s="146"/>
      <c r="C70" s="146"/>
      <c r="D70" s="146"/>
      <c r="E70" s="147"/>
      <c r="F70" s="148"/>
      <c r="G70" s="148"/>
    </row>
    <row r="71" spans="1:8" x14ac:dyDescent="0.2">
      <c r="A71" s="69"/>
      <c r="B71" s="143" t="s">
        <v>51</v>
      </c>
      <c r="C71" s="143">
        <v>304</v>
      </c>
      <c r="D71" s="143" t="s">
        <v>142</v>
      </c>
      <c r="E71" s="144" t="s">
        <v>156</v>
      </c>
      <c r="F71" s="145">
        <v>10.07</v>
      </c>
      <c r="G71" s="145" t="s">
        <v>157</v>
      </c>
      <c r="H71">
        <v>188</v>
      </c>
    </row>
    <row r="72" spans="1:8" x14ac:dyDescent="0.2">
      <c r="A72" s="69" t="s">
        <v>141</v>
      </c>
      <c r="B72" s="143"/>
      <c r="C72" s="143"/>
      <c r="D72" s="143"/>
      <c r="E72" s="144"/>
      <c r="F72" s="145"/>
      <c r="G72" s="145"/>
    </row>
    <row r="73" spans="1:8" x14ac:dyDescent="0.2">
      <c r="A73" s="78"/>
      <c r="B73" s="146" t="s">
        <v>51</v>
      </c>
      <c r="C73" s="146">
        <v>304</v>
      </c>
      <c r="D73" s="146" t="s">
        <v>142</v>
      </c>
      <c r="E73" s="147" t="s">
        <v>158</v>
      </c>
      <c r="F73" s="148">
        <v>8.81</v>
      </c>
      <c r="G73" s="148" t="s">
        <v>159</v>
      </c>
      <c r="H73">
        <v>188</v>
      </c>
    </row>
    <row r="74" spans="1:8" x14ac:dyDescent="0.2">
      <c r="A74" s="78" t="s">
        <v>141</v>
      </c>
      <c r="B74" s="146"/>
      <c r="C74" s="146"/>
      <c r="D74" s="146"/>
      <c r="E74" s="147"/>
      <c r="F74" s="148"/>
      <c r="G74" s="148"/>
    </row>
    <row r="75" spans="1:8" x14ac:dyDescent="0.2">
      <c r="A75" s="69"/>
      <c r="B75" s="143" t="s">
        <v>51</v>
      </c>
      <c r="C75" s="143">
        <v>304</v>
      </c>
      <c r="D75" s="143" t="s">
        <v>142</v>
      </c>
      <c r="E75" s="144" t="s">
        <v>160</v>
      </c>
      <c r="F75" s="145">
        <v>7.56</v>
      </c>
      <c r="G75" s="145" t="s">
        <v>134</v>
      </c>
      <c r="H75">
        <v>188</v>
      </c>
    </row>
    <row r="76" spans="1:8" x14ac:dyDescent="0.2">
      <c r="A76" s="69" t="s">
        <v>141</v>
      </c>
      <c r="B76" s="143"/>
      <c r="C76" s="143"/>
      <c r="D76" s="143"/>
      <c r="E76" s="144"/>
      <c r="F76" s="145"/>
      <c r="G76" s="145"/>
    </row>
    <row r="77" spans="1:8" x14ac:dyDescent="0.2">
      <c r="A77" s="78"/>
      <c r="B77" s="146" t="s">
        <v>51</v>
      </c>
      <c r="C77" s="146">
        <v>304</v>
      </c>
      <c r="D77" s="146" t="s">
        <v>109</v>
      </c>
      <c r="E77" s="147" t="s">
        <v>162</v>
      </c>
      <c r="F77" s="148">
        <v>1.01</v>
      </c>
      <c r="G77" s="148" t="s">
        <v>159</v>
      </c>
      <c r="H77">
        <v>187</v>
      </c>
    </row>
    <row r="78" spans="1:8" x14ac:dyDescent="0.2">
      <c r="A78" s="78" t="s">
        <v>161</v>
      </c>
      <c r="B78" s="146"/>
      <c r="C78" s="146"/>
      <c r="D78" s="146"/>
      <c r="E78" s="147"/>
      <c r="F78" s="148"/>
      <c r="G78" s="148"/>
    </row>
    <row r="79" spans="1:8" x14ac:dyDescent="0.2">
      <c r="A79" s="69"/>
      <c r="B79" s="143" t="s">
        <v>51</v>
      </c>
      <c r="C79" s="143">
        <v>304</v>
      </c>
      <c r="D79" s="143" t="s">
        <v>142</v>
      </c>
      <c r="E79" s="144" t="s">
        <v>163</v>
      </c>
      <c r="F79" s="145">
        <v>6.48</v>
      </c>
      <c r="G79" s="145" t="s">
        <v>164</v>
      </c>
      <c r="H79">
        <v>188</v>
      </c>
    </row>
    <row r="80" spans="1:8" x14ac:dyDescent="0.2">
      <c r="A80" s="69" t="s">
        <v>141</v>
      </c>
      <c r="B80" s="143"/>
      <c r="C80" s="143"/>
      <c r="D80" s="143"/>
      <c r="E80" s="144"/>
      <c r="F80" s="145"/>
      <c r="G80" s="145"/>
    </row>
    <row r="81" spans="1:8" x14ac:dyDescent="0.2">
      <c r="A81" s="86"/>
      <c r="B81" s="146" t="s">
        <v>51</v>
      </c>
      <c r="C81" s="146">
        <v>304</v>
      </c>
      <c r="D81" s="146" t="s">
        <v>109</v>
      </c>
      <c r="E81" s="147" t="s">
        <v>162</v>
      </c>
      <c r="F81" s="148" t="s">
        <v>104</v>
      </c>
      <c r="G81" s="148" t="s">
        <v>159</v>
      </c>
      <c r="H81">
        <v>187</v>
      </c>
    </row>
    <row r="82" spans="1:8" x14ac:dyDescent="0.2">
      <c r="A82" s="86" t="s">
        <v>161</v>
      </c>
      <c r="B82" s="146"/>
      <c r="C82" s="146"/>
      <c r="D82" s="146"/>
      <c r="E82" s="147"/>
      <c r="F82" s="148"/>
      <c r="G82" s="148"/>
    </row>
    <row r="83" spans="1:8" x14ac:dyDescent="0.2">
      <c r="A83" s="69"/>
      <c r="B83" s="143" t="s">
        <v>51</v>
      </c>
      <c r="C83" s="143">
        <v>304</v>
      </c>
      <c r="D83" s="143" t="s">
        <v>142</v>
      </c>
      <c r="E83" s="144" t="s">
        <v>163</v>
      </c>
      <c r="F83" s="145">
        <v>6.48</v>
      </c>
      <c r="G83" s="145" t="s">
        <v>164</v>
      </c>
      <c r="H83">
        <v>188</v>
      </c>
    </row>
    <row r="84" spans="1:8" x14ac:dyDescent="0.2">
      <c r="A84" s="69" t="s">
        <v>141</v>
      </c>
      <c r="B84" s="143"/>
      <c r="C84" s="143"/>
      <c r="D84" s="143"/>
      <c r="E84" s="144"/>
      <c r="F84" s="145"/>
      <c r="G84" s="145"/>
    </row>
    <row r="85" spans="1:8" x14ac:dyDescent="0.2">
      <c r="A85" s="78"/>
      <c r="B85" s="146" t="s">
        <v>51</v>
      </c>
      <c r="C85" s="146">
        <v>304</v>
      </c>
      <c r="D85" s="146" t="s">
        <v>109</v>
      </c>
      <c r="E85" s="147" t="s">
        <v>97</v>
      </c>
      <c r="F85" s="148">
        <v>0.95</v>
      </c>
      <c r="G85" s="148" t="s">
        <v>166</v>
      </c>
      <c r="H85">
        <v>187</v>
      </c>
    </row>
    <row r="86" spans="1:8" x14ac:dyDescent="0.2">
      <c r="A86" s="78" t="s">
        <v>165</v>
      </c>
      <c r="B86" s="146"/>
      <c r="C86" s="146"/>
      <c r="D86" s="146"/>
      <c r="E86" s="147"/>
      <c r="F86" s="148"/>
      <c r="G86" s="148"/>
    </row>
    <row r="87" spans="1:8" x14ac:dyDescent="0.2">
      <c r="A87" s="69"/>
      <c r="B87" s="143" t="s">
        <v>51</v>
      </c>
      <c r="C87" s="143">
        <v>304</v>
      </c>
      <c r="D87" s="143" t="s">
        <v>103</v>
      </c>
      <c r="E87" s="144" t="s">
        <v>97</v>
      </c>
      <c r="F87" s="145">
        <v>0.12</v>
      </c>
      <c r="G87" s="145" t="s">
        <v>134</v>
      </c>
      <c r="H87">
        <v>186</v>
      </c>
    </row>
    <row r="88" spans="1:8" x14ac:dyDescent="0.2">
      <c r="A88" s="69" t="s">
        <v>167</v>
      </c>
      <c r="B88" s="143"/>
      <c r="C88" s="143"/>
      <c r="D88" s="143"/>
      <c r="E88" s="144"/>
      <c r="F88" s="145"/>
      <c r="G88" s="145"/>
    </row>
    <row r="89" spans="1:8" x14ac:dyDescent="0.2">
      <c r="A89" s="78" t="s">
        <v>168</v>
      </c>
      <c r="B89" s="79" t="s">
        <v>51</v>
      </c>
      <c r="C89" s="79">
        <v>200</v>
      </c>
      <c r="D89" s="79" t="s">
        <v>169</v>
      </c>
      <c r="E89" s="79" t="s">
        <v>53</v>
      </c>
      <c r="F89" s="82">
        <v>31.29</v>
      </c>
      <c r="G89" s="82" t="s">
        <v>170</v>
      </c>
      <c r="H89">
        <f>31.5*1024</f>
        <v>32256</v>
      </c>
    </row>
    <row r="90" spans="1:8" x14ac:dyDescent="0.2">
      <c r="F90">
        <f>SUM(F1:F89)</f>
        <v>488.52000000000021</v>
      </c>
      <c r="H90">
        <f>SUM(H1:H89)</f>
        <v>59025.96</v>
      </c>
    </row>
    <row r="91" spans="1:8" x14ac:dyDescent="0.2">
      <c r="F91">
        <f>F90*1024</f>
        <v>500244.48000000021</v>
      </c>
    </row>
  </sheetData>
  <mergeCells count="180">
    <mergeCell ref="B87:B88"/>
    <mergeCell ref="C87:C88"/>
    <mergeCell ref="D87:D88"/>
    <mergeCell ref="E87:E88"/>
    <mergeCell ref="F87:F88"/>
    <mergeCell ref="G87:G88"/>
    <mergeCell ref="B85:B86"/>
    <mergeCell ref="C85:C86"/>
    <mergeCell ref="D85:D86"/>
    <mergeCell ref="E85:E86"/>
    <mergeCell ref="F85:F86"/>
    <mergeCell ref="G85:G86"/>
    <mergeCell ref="B83:B84"/>
    <mergeCell ref="C83:C84"/>
    <mergeCell ref="D83:D84"/>
    <mergeCell ref="E83:E84"/>
    <mergeCell ref="F83:F84"/>
    <mergeCell ref="G83:G84"/>
    <mergeCell ref="B81:B82"/>
    <mergeCell ref="C81:C82"/>
    <mergeCell ref="D81:D82"/>
    <mergeCell ref="E81:E82"/>
    <mergeCell ref="F81:F82"/>
    <mergeCell ref="G81:G82"/>
    <mergeCell ref="B79:B80"/>
    <mergeCell ref="C79:C80"/>
    <mergeCell ref="D79:D80"/>
    <mergeCell ref="E79:E80"/>
    <mergeCell ref="F79:F80"/>
    <mergeCell ref="G79:G80"/>
    <mergeCell ref="B77:B78"/>
    <mergeCell ref="C77:C78"/>
    <mergeCell ref="D77:D78"/>
    <mergeCell ref="E77:E78"/>
    <mergeCell ref="F77:F78"/>
    <mergeCell ref="G77:G78"/>
    <mergeCell ref="B75:B76"/>
    <mergeCell ref="C75:C76"/>
    <mergeCell ref="D75:D76"/>
    <mergeCell ref="E75:E76"/>
    <mergeCell ref="F75:F76"/>
    <mergeCell ref="G75:G76"/>
    <mergeCell ref="B73:B74"/>
    <mergeCell ref="C73:C74"/>
    <mergeCell ref="D73:D74"/>
    <mergeCell ref="E73:E74"/>
    <mergeCell ref="F73:F74"/>
    <mergeCell ref="G73:G74"/>
    <mergeCell ref="B71:B72"/>
    <mergeCell ref="C71:C72"/>
    <mergeCell ref="D71:D72"/>
    <mergeCell ref="E71:E72"/>
    <mergeCell ref="F71:F72"/>
    <mergeCell ref="G71:G72"/>
    <mergeCell ref="B69:B70"/>
    <mergeCell ref="C69:C70"/>
    <mergeCell ref="D69:D70"/>
    <mergeCell ref="E69:E70"/>
    <mergeCell ref="F69:F70"/>
    <mergeCell ref="G69:G70"/>
    <mergeCell ref="B67:B68"/>
    <mergeCell ref="C67:C68"/>
    <mergeCell ref="D67:D68"/>
    <mergeCell ref="E67:E68"/>
    <mergeCell ref="F67:F68"/>
    <mergeCell ref="G67:G68"/>
    <mergeCell ref="B65:B66"/>
    <mergeCell ref="C65:C66"/>
    <mergeCell ref="D65:D66"/>
    <mergeCell ref="E65:E66"/>
    <mergeCell ref="F65:F66"/>
    <mergeCell ref="G65:G66"/>
    <mergeCell ref="B63:B64"/>
    <mergeCell ref="C63:C64"/>
    <mergeCell ref="D63:D64"/>
    <mergeCell ref="E63:E64"/>
    <mergeCell ref="F63:F64"/>
    <mergeCell ref="G63:G64"/>
    <mergeCell ref="B61:B62"/>
    <mergeCell ref="C61:C62"/>
    <mergeCell ref="D61:D62"/>
    <mergeCell ref="E61:E62"/>
    <mergeCell ref="F61:F62"/>
    <mergeCell ref="G61:G62"/>
    <mergeCell ref="B59:B60"/>
    <mergeCell ref="C59:C60"/>
    <mergeCell ref="D59:D60"/>
    <mergeCell ref="E59:E60"/>
    <mergeCell ref="F59:F60"/>
    <mergeCell ref="G59:G60"/>
    <mergeCell ref="B57:B58"/>
    <mergeCell ref="C57:C58"/>
    <mergeCell ref="D57:D58"/>
    <mergeCell ref="E57:E58"/>
    <mergeCell ref="F57:F58"/>
    <mergeCell ref="G57:G58"/>
    <mergeCell ref="B55:B56"/>
    <mergeCell ref="C55:C56"/>
    <mergeCell ref="D55:D56"/>
    <mergeCell ref="E55:E56"/>
    <mergeCell ref="F55:F56"/>
    <mergeCell ref="G55:G56"/>
    <mergeCell ref="B53:B54"/>
    <mergeCell ref="C53:C54"/>
    <mergeCell ref="D53:D54"/>
    <mergeCell ref="E53:E54"/>
    <mergeCell ref="F53:F54"/>
    <mergeCell ref="G53:G54"/>
    <mergeCell ref="B51:B52"/>
    <mergeCell ref="C51:C52"/>
    <mergeCell ref="D51:D52"/>
    <mergeCell ref="E51:E52"/>
    <mergeCell ref="F51:F52"/>
    <mergeCell ref="G51:G52"/>
    <mergeCell ref="B49:B50"/>
    <mergeCell ref="C49:C50"/>
    <mergeCell ref="D49:D50"/>
    <mergeCell ref="E49:E50"/>
    <mergeCell ref="F49:F50"/>
    <mergeCell ref="G49:G50"/>
    <mergeCell ref="B47:B48"/>
    <mergeCell ref="C47:C48"/>
    <mergeCell ref="D47:D48"/>
    <mergeCell ref="E47:E48"/>
    <mergeCell ref="F47:F48"/>
    <mergeCell ref="G47:G48"/>
    <mergeCell ref="B45:B46"/>
    <mergeCell ref="C45:C46"/>
    <mergeCell ref="D45:D46"/>
    <mergeCell ref="E45:E46"/>
    <mergeCell ref="F45:F46"/>
    <mergeCell ref="G45:G46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41:G42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7:G38"/>
    <mergeCell ref="B35:B36"/>
    <mergeCell ref="C35:C36"/>
    <mergeCell ref="D35:D36"/>
    <mergeCell ref="E35:E36"/>
    <mergeCell ref="F35:F36"/>
    <mergeCell ref="G35:G36"/>
    <mergeCell ref="B33:B34"/>
    <mergeCell ref="C33:C34"/>
    <mergeCell ref="D33:D34"/>
    <mergeCell ref="E33:E34"/>
    <mergeCell ref="F33:F34"/>
    <mergeCell ref="G33:G34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9:G30"/>
  </mergeCells>
  <phoneticPr fontId="1"/>
  <hyperlinks>
    <hyperlink ref="E2" r:id="rId1" tooltip="https://www.xetown.com/" display="https://www.xetown.com/"/>
    <hyperlink ref="E3" r:id="rId2" tooltip="https://www.xetown.com/" display="https://www.xetown.com/"/>
    <hyperlink ref="E4" r:id="rId3" tooltip="https://www.xetown.com/" display="https://www.xetown.com/"/>
    <hyperlink ref="E5" r:id="rId4" tooltip="https://www.xetown.com/" display="https://www.xetown.com/"/>
    <hyperlink ref="E6" r:id="rId5" tooltip="https://www.xetown.com/" display="https://www.xetown.com/"/>
    <hyperlink ref="E7" r:id="rId6" tooltip="https://www.xetown.com/" display="https://www.xetown.com/"/>
    <hyperlink ref="E8" r:id="rId7" tooltip="https://www.xetown.com/" display="https://www.xetown.com/"/>
    <hyperlink ref="E9" r:id="rId8" tooltip="https://www.xetown.com/" display="https://www.xetown.com/"/>
    <hyperlink ref="E10" r:id="rId9" tooltip="https://www.xetown.com/" display="https://www.xetown.com/"/>
    <hyperlink ref="E11" r:id="rId10" tooltip="https://www.xetown.com/" display="https://www.xetown.com/"/>
    <hyperlink ref="E12" r:id="rId11" tooltip="https://www.xetown.com/" display="https://www.xetown.com/"/>
    <hyperlink ref="E13" r:id="rId12" tooltip="https://www.xetown.com/" display="https://www.xetown.com/"/>
    <hyperlink ref="E14" r:id="rId13" tooltip="https://www.xetown.com/" display="https://www.xetown.com/"/>
    <hyperlink ref="E15" r:id="rId14" tooltip="https://www.xetown.com/" display="https://www.xetown.com/"/>
    <hyperlink ref="E16" r:id="rId15" tooltip="https://www.xetown.com/" display="https://www.xetown.com/"/>
    <hyperlink ref="E17" r:id="rId16" tooltip="https://www.xetown.com/" display="https://www.xetown.com/"/>
    <hyperlink ref="E18" r:id="rId17" tooltip="https://www.xetown.com/" display="https://www.xetown.com/"/>
    <hyperlink ref="E19" r:id="rId18" tooltip="https://www.xetown.com/" display="https://www.xetown.com/"/>
    <hyperlink ref="E20" r:id="rId19" tooltip="https://www.xetown.com/" display="https://www.xetown.com/"/>
    <hyperlink ref="E21" r:id="rId20" tooltip="https://www.xetown.com/" display="https://www.xetown.com/"/>
    <hyperlink ref="E22" r:id="rId21" tooltip="https://www.xetown.com/" display="https://www.xetown.com/"/>
    <hyperlink ref="E23" r:id="rId22" tooltip="https://www.xetown.com/" display="https://www.xetown.com/"/>
    <hyperlink ref="E24" r:id="rId23" tooltip="https://www.xetown.com/" display="https://www.xetown.com/"/>
    <hyperlink ref="E26" r:id="rId24" tooltip="https://www.xetown.com/" display="https://www.xetown.com/"/>
    <hyperlink ref="E27" r:id="rId25" tooltip="https://www.xetown.com/" display="https://www.xetown.com/"/>
    <hyperlink ref="E31" r:id="rId26" tooltip="https://www.xetown.com/" display="https://www.xetown.com/"/>
    <hyperlink ref="E33" r:id="rId27" tooltip="https://www.xetown.com/" display="https://www.xetown.com/"/>
    <hyperlink ref="E35" r:id="rId28" tooltip="https://www.xetown.com/" display="https://www.xetown.com/"/>
    <hyperlink ref="E37" r:id="rId29" tooltip="https://www.xetown.com/" display="https://www.xetown.com/"/>
    <hyperlink ref="E39" r:id="rId30" tooltip="https://www.xetown.com/" display="https://www.xetown.com/"/>
    <hyperlink ref="E41" r:id="rId31" tooltip="https://www.xetown.com/" display="https://www.xetown.com/"/>
    <hyperlink ref="E43" r:id="rId32" tooltip="https://www.xetown.com/" display="https://www.xetown.com/"/>
    <hyperlink ref="E45" r:id="rId33" tooltip="https://www.xetown.com/" display="https://www.xetown.com/"/>
    <hyperlink ref="E47" r:id="rId34" tooltip="https://www.xetown.com/" display="https://www.xetown.com/"/>
    <hyperlink ref="E49" r:id="rId35" tooltip="https://www.xetown.com/" display="https://www.xetown.com/"/>
    <hyperlink ref="E51" r:id="rId36" tooltip="https://www.xetown.com/" display="https://www.xetown.com/"/>
    <hyperlink ref="E53" r:id="rId37" tooltip="https://www.xetown.com/" display="https://www.xetown.com/"/>
    <hyperlink ref="E55" r:id="rId38" tooltip="https://www.xetown.com/" display="https://www.xetown.com/"/>
    <hyperlink ref="E57" r:id="rId39" tooltip="https://www.xetown.com/" display="https://www.xetown.com/"/>
    <hyperlink ref="E59" r:id="rId40" tooltip="https://www.xetown.com/" display="https://www.xetown.com/"/>
    <hyperlink ref="E61" r:id="rId41" tooltip="https://www.xetown.com/" display="https://www.xetown.com/"/>
    <hyperlink ref="E63" r:id="rId42" tooltip="https://www.xetown.com/" display="https://www.xetown.com/"/>
    <hyperlink ref="E65" r:id="rId43" tooltip="https://www.xetown.com/" display="https://www.xetown.com/"/>
    <hyperlink ref="E67" r:id="rId44" tooltip="https://www.xetown.com/" display="https://www.xetown.com/"/>
    <hyperlink ref="E69" r:id="rId45" tooltip="https://www.xetown.com/" display="https://www.xetown.com/"/>
    <hyperlink ref="E71" r:id="rId46" tooltip="https://www.xetown.com/" display="https://www.xetown.com/"/>
    <hyperlink ref="E73" r:id="rId47" tooltip="https://www.xetown.com/" display="https://www.xetown.com/"/>
    <hyperlink ref="E75" r:id="rId48" tooltip="https://www.xetown.com/" display="https://www.xetown.com/"/>
    <hyperlink ref="E77" r:id="rId49" tooltip="https://www.xetown.com/" display="https://www.xetown.com/"/>
    <hyperlink ref="E79" r:id="rId50" tooltip="https://www.xetown.com/" display="https://www.xetown.com/"/>
    <hyperlink ref="E81" r:id="rId51" tooltip="https://www.xetown.com/" display="https://www.xetown.com/"/>
    <hyperlink ref="E83" r:id="rId52" tooltip="https://www.xetown.com/" display="https://www.xetown.com/"/>
    <hyperlink ref="E85" r:id="rId53" tooltip="https://www.xetown.com/" display="https://www.xetown.com/"/>
    <hyperlink ref="E87" r:id="rId54" tooltip="https://www.xetown.com/" display="https://www.xetown.com/"/>
    <hyperlink ref="E29" r:id="rId55" tooltip="https://www.xetown.com/" display="https://www.xetown.com/"/>
  </hyperlinks>
  <pageMargins left="0.7" right="0.7" top="0.75" bottom="0.75" header="0.3" footer="0.3"/>
  <drawing r:id="rId5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Throughput</vt:lpstr>
      <vt:lpstr>Sheet3</vt:lpstr>
      <vt:lpstr>windowscale</vt:lpstr>
      <vt:lpstr>이더넷 프레임 길이</vt:lpstr>
      <vt:lpstr>Sheet2</vt:lpstr>
      <vt:lpstr>Sheet4</vt:lpstr>
    </vt:vector>
  </TitlesOfParts>
  <Company>NTT Communications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nttcom</dc:creator>
  <cp:lastModifiedBy>Microsoft Office User</cp:lastModifiedBy>
  <cp:lastPrinted>2014-12-24T06:27:58Z</cp:lastPrinted>
  <dcterms:created xsi:type="dcterms:W3CDTF">2014-10-23T05:00:29Z</dcterms:created>
  <dcterms:modified xsi:type="dcterms:W3CDTF">2015-09-30T15:28:54Z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2014/10/23</vt:lpwstr>
  </property>
  <property fmtid="{D5CDD505-2E9C-101B-9397-08002B2CF9AE}" pid="9" name="守秘管理期限">
    <vt:lpwstr>無期限</vt:lpwstr>
  </property>
  <property fmtid="{D5CDD505-2E9C-101B-9397-08002B2CF9AE}" pid="10" name="廃棄期限">
    <vt:lpwstr>2015/10/22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</Properties>
</file>